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Desktop\MartínCC\Belisario prioritario\1 Seguimiento al Ciclo Presupuestario\3 Presupuesto de Gasto Fiscales\2018\"/>
    </mc:Choice>
  </mc:AlternateContent>
  <bookViews>
    <workbookView xWindow="0" yWindow="0" windowWidth="24000" windowHeight="8910" tabRatio="795"/>
  </bookViews>
  <sheets>
    <sheet name="Cuadro síntesis" sheetId="14" r:id="rId1"/>
    <sheet name="ISRE" sheetId="48" r:id="rId2"/>
    <sheet name="ISRE Deducciones" sheetId="49" r:id="rId3"/>
    <sheet name="ISRE Deducciones por sector" sheetId="50" r:id="rId4"/>
    <sheet name="ISRE diferimientos" sheetId="51" r:id="rId5"/>
    <sheet name="ISRE facilidades adm" sheetId="52" r:id="rId6"/>
    <sheet name="R. Subs empleo C.A.1" sheetId="28" r:id="rId7"/>
    <sheet name="R. Subs empleo C.A.2" sheetId="29" r:id="rId8"/>
    <sheet name="R. Subs empleo C.A.3" sheetId="30" r:id="rId9"/>
    <sheet name="ISRPF" sheetId="44" r:id="rId10"/>
    <sheet name="ISRPF deducciones" sheetId="45" r:id="rId11"/>
    <sheet name="ISRPF exenciones" sheetId="46" r:id="rId12"/>
    <sheet name="ISRPF reg especiales" sheetId="47" r:id="rId13"/>
    <sheet name="ISRPF diferimientos" sheetId="35" r:id="rId14"/>
    <sheet name="IVA exenciones" sheetId="36" r:id="rId15"/>
    <sheet name="IVA tasas reducidas" sheetId="37" r:id="rId16"/>
    <sheet name="IVA distrib deciles" sheetId="38" r:id="rId17"/>
    <sheet name="IEPS Exención" sheetId="21" r:id="rId18"/>
    <sheet name="Estímulos" sheetId="22" r:id="rId19"/>
  </sheets>
  <externalReferences>
    <externalReference r:id="rId20"/>
  </externalReferences>
  <definedNames>
    <definedName name="_xlchart.v1.0" hidden="1">'ISRE diferimientos'!$E$6:$E$13</definedName>
  </definedNames>
  <calcPr calcId="171027" concurrentCalc="0"/>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7" i="51" l="1"/>
  <c r="F86" i="51"/>
  <c r="F85" i="51"/>
  <c r="F84" i="51"/>
  <c r="F83" i="51"/>
  <c r="F82" i="51"/>
  <c r="F81" i="51"/>
  <c r="F80" i="51"/>
  <c r="F79" i="51"/>
  <c r="F78" i="51"/>
  <c r="F77" i="51"/>
  <c r="F76" i="51"/>
  <c r="F75" i="51"/>
  <c r="F74" i="51"/>
  <c r="F73" i="51"/>
  <c r="F72" i="51"/>
  <c r="F71" i="51"/>
  <c r="F70" i="51"/>
  <c r="F69" i="51"/>
  <c r="F68" i="51"/>
  <c r="F63" i="51"/>
  <c r="F62" i="51"/>
  <c r="F61" i="51"/>
  <c r="F60" i="51"/>
  <c r="F59" i="51"/>
  <c r="F58" i="51"/>
  <c r="F57" i="51"/>
  <c r="F56" i="51"/>
  <c r="F55" i="51"/>
  <c r="F54" i="51"/>
  <c r="F53" i="51"/>
  <c r="F52" i="51"/>
  <c r="F51" i="51"/>
  <c r="F50" i="51"/>
  <c r="F49" i="51"/>
  <c r="F48" i="51"/>
  <c r="F47" i="51"/>
  <c r="F46" i="51"/>
  <c r="F45" i="51"/>
  <c r="F44" i="51"/>
  <c r="E20" i="48"/>
  <c r="D20" i="48"/>
  <c r="E5" i="30"/>
  <c r="E7" i="30"/>
  <c r="E8" i="30"/>
  <c r="D5" i="30"/>
  <c r="D7" i="30"/>
  <c r="D8" i="30"/>
  <c r="C5" i="30"/>
  <c r="C7" i="30"/>
  <c r="C8" i="30"/>
  <c r="R20" i="28"/>
  <c r="T19" i="28"/>
  <c r="R19" i="28"/>
  <c r="I18" i="28"/>
  <c r="I17" i="28"/>
  <c r="G13" i="28"/>
  <c r="T11" i="28"/>
  <c r="U10" i="28"/>
  <c r="T10" i="28"/>
  <c r="G10" i="28"/>
  <c r="F10" i="28"/>
  <c r="T9" i="28"/>
  <c r="F9" i="28"/>
  <c r="T8" i="28"/>
  <c r="F8" i="28"/>
  <c r="T7" i="28"/>
  <c r="F7" i="28"/>
  <c r="T6" i="28"/>
  <c r="F6" i="28"/>
  <c r="T5" i="28"/>
  <c r="F5" i="28"/>
  <c r="T4" i="28"/>
  <c r="F4" i="28"/>
</calcChain>
</file>

<file path=xl/sharedStrings.xml><?xml version="1.0" encoding="utf-8"?>
<sst xmlns="http://schemas.openxmlformats.org/spreadsheetml/2006/main" count="530" uniqueCount="331">
  <si>
    <t>Deducciones</t>
  </si>
  <si>
    <t>Millones de pesos</t>
  </si>
  <si>
    <t>Agricultura, ganadería, aprovechamiento forestal, pesca y caza</t>
  </si>
  <si>
    <t>Minería</t>
  </si>
  <si>
    <t>Electricidad, agua y suministro de gas por ductos al consumidor final</t>
  </si>
  <si>
    <t>Construcción</t>
  </si>
  <si>
    <t>Industrias manufactureras</t>
  </si>
  <si>
    <t>Comercio al por mayor</t>
  </si>
  <si>
    <t>Comercio al por menor</t>
  </si>
  <si>
    <t>Transportes, correos y almacenamiento</t>
  </si>
  <si>
    <t>Información en medios masivos</t>
  </si>
  <si>
    <t>Servicios financieros y de seguros</t>
  </si>
  <si>
    <t>Servicios inmobiliarios y de alquiler de bienes muebles e intangibles</t>
  </si>
  <si>
    <t>Servicios profesionales, científicos y técnicos</t>
  </si>
  <si>
    <t>Dirección de corporativos y empresas</t>
  </si>
  <si>
    <t>Servicios de apoyo a los negocios y manejo de desechos y servicios de remediación</t>
  </si>
  <si>
    <t>Servicios educativos</t>
  </si>
  <si>
    <t>Servicios de esparcimiento culturales y deportivos, y otros servicios recreativos</t>
  </si>
  <si>
    <t>Servicios de alojamiento temporal y de preparación de alimentos y bebidas</t>
  </si>
  <si>
    <t>Actividad pendiente de aclaración</t>
  </si>
  <si>
    <t>Exenciones</t>
  </si>
  <si>
    <t>Regímenes especiales o sectoriales</t>
  </si>
  <si>
    <t>Diferimientos</t>
  </si>
  <si>
    <t>N.A.</t>
  </si>
  <si>
    <t>Facilidades administrativas</t>
  </si>
  <si>
    <t>N.D.</t>
  </si>
  <si>
    <t>Concepto</t>
  </si>
  <si>
    <t>Subsidio para el empleo</t>
  </si>
  <si>
    <t>Servicios de salud y de asistencia social</t>
  </si>
  <si>
    <t>Otros servicios excepto actividades del gobierno</t>
  </si>
  <si>
    <t>Total</t>
  </si>
  <si>
    <t>Porcentaje del PIB</t>
  </si>
  <si>
    <t>Gastos fiscales por deducciones en el ISRPF</t>
  </si>
  <si>
    <t>Deducciones personales</t>
  </si>
  <si>
    <t>Gastos de seguridad social</t>
  </si>
  <si>
    <t>Primas de seguros de gastos médicos.</t>
  </si>
  <si>
    <t>Gastos de funerales.</t>
  </si>
  <si>
    <t>Gastos de asistencial social</t>
  </si>
  <si>
    <t>Donativos no onerosos ni remunerativos.</t>
  </si>
  <si>
    <t>Gastos relacionados al ahorro</t>
  </si>
  <si>
    <t>Gastos relacionados con la educación</t>
  </si>
  <si>
    <t>Gastos de transportación escolar.</t>
  </si>
  <si>
    <t>Honorarios médicos, dentales, por servicios profesionales en materia de psicología y nutrición y otros gastos hospitalarios.</t>
  </si>
  <si>
    <t>Honorarios médicos, dentales o de enfermería por discapacidad e incapacidad.</t>
  </si>
  <si>
    <t>Intereses reales pagados por créditos hipotecarios.</t>
  </si>
  <si>
    <t>Depósitos en las cuentas especiales para el ahorro, así como primas de contratos de seguros de planes de pensiones y acciones de sociedades de inversión, sin que excedan de 152 mil pesos anuales.</t>
  </si>
  <si>
    <t>Aportaciones a la subcuenta de aportaciones complementarias de retiro, a las cuentas de planes personales de retiro, contratadas de manera individual o colectiva así como aportaciones a la subcuenta de aportaciones voluntarias.</t>
  </si>
  <si>
    <t>Cumplimiento de las Disposiciones contenidas en el Artículo 42, fracción I de la LFPRH.</t>
  </si>
  <si>
    <t>2/ Otorgado mediante Decreto Presidencial.</t>
  </si>
  <si>
    <r>
      <t>Colegiaturas</t>
    </r>
    <r>
      <rPr>
        <vertAlign val="superscript"/>
        <sz val="10"/>
        <color theme="1"/>
        <rFont val="Calibri"/>
        <family val="2"/>
        <scheme val="minor"/>
      </rPr>
      <t>2/</t>
    </r>
  </si>
  <si>
    <t>Ingresos exentos</t>
  </si>
  <si>
    <t>Ingresos exentos por salarios</t>
  </si>
  <si>
    <t>Otros ingresos exentos</t>
  </si>
  <si>
    <t>Intereses que perciben las SIEFORES</t>
  </si>
  <si>
    <t>Enajenación de casa habitación</t>
  </si>
  <si>
    <t>Intereses</t>
  </si>
  <si>
    <t>Premios por concursos científicos, literarios o artísticos o que promuevan los valores cívicos</t>
  </si>
  <si>
    <t>N.D. No Disponible.</t>
  </si>
  <si>
    <t>así como otras de naturaleza análoga.</t>
  </si>
  <si>
    <t>congeladas ya no son aplicables, mientras que en los lugares en donde se aplican, las rentas percibidas por estas</t>
  </si>
  <si>
    <t>propiedades son muy bajas y por consiguiente también el tamaño del ingreso exento.</t>
  </si>
  <si>
    <t>a. Exención hasta por 40 UMAs anuales</t>
  </si>
  <si>
    <t>Régimen de Incorporación Fiscal. Reducción del ISR a contribuyentes que provean información sobre ingresos, erogaciones y proveedores.</t>
  </si>
  <si>
    <t>Régimen de actividades agrícolas, ganaderas, silvícolas y pesqueras.</t>
  </si>
  <si>
    <t>b. Reducción del 40% del ISR por los ingresos no exentos</t>
  </si>
  <si>
    <t>Régimen para pequeños productores del sector primario.</t>
  </si>
  <si>
    <t>Relativo al Cumplimiento de las Disposiciones contenidas en el Artículo 42, fracción I de la LFPRH.</t>
  </si>
  <si>
    <t>2/ Se consideran los gastos fiscales para las personas físicas por las siguientes deducciones: por consumo en</t>
  </si>
  <si>
    <t>restaurantes, por la adquisición de automóviles hasta por 175 mil pesos, por un 25% adicional al salario de adultos</t>
  </si>
  <si>
    <t>mayores y por adaptaciones a instalaciones en beneficio de personas con discapacidad. La deducción de adaptaciones</t>
  </si>
  <si>
    <t>a instalaciones en beneficio de personas con capacidades diferentes, que se incluye en este monto, es un diferimiento</t>
  </si>
  <si>
    <t>del impuesto y se estima representa un gasto fiscal para 2018 por 1 mdp.</t>
  </si>
  <si>
    <t>empresariales y profesionales con ingresos propios de su actividad empresarial del ejercicio inmediato anterior de hasta 100</t>
  </si>
  <si>
    <t>mdp.</t>
  </si>
  <si>
    <t>la inversión como gasto también pueden efectuar otro diferimiento para el cual no se cuenta con información,</t>
  </si>
  <si>
    <t>correspondiente a la deducción de compras en lugar del costo de lo vendido, por lo que no se incluye la renuncia recaudatoria</t>
  </si>
  <si>
    <t>asociada a este último tratamiento.</t>
  </si>
  <si>
    <t>2/ Los contribuyentes dedicados a actividades agrícolas, ganaderas, silvícolas y pesqueras además de efectuar la deducción de</t>
  </si>
  <si>
    <t>Proporción respecto al total</t>
  </si>
  <si>
    <t>1/ Se refiere a los subsidios por incapacidad, becas educacionales, guarderías infantiles, actividades culturales y deportivas,</t>
  </si>
  <si>
    <t>2/ Se incluyen conceptos que no tienen un renglón específico para su reporte, como pueden ser los ingresos en servicios.</t>
  </si>
  <si>
    <t>3/ Incluye primas de antigüedad e indemnizaciones, entre otros conceptos.</t>
  </si>
  <si>
    <t>4/ Se considera que el costo de este gasto fiscal se aproxima a cero puesto que en lugares como Ciudad de México las rentas</t>
  </si>
  <si>
    <t>5/ No se cuenta con información fiscal o de otra índole que permita realizar una estimación.</t>
  </si>
  <si>
    <t>1/ Para efectos de la LISR se considera micro y pequeñas empresas a las personas morales y personas físicas con actividades</t>
  </si>
  <si>
    <t>Límite inferior</t>
  </si>
  <si>
    <t>Límite superior</t>
  </si>
  <si>
    <t xml:space="preserve"> En adelante </t>
  </si>
  <si>
    <t>http://dof.gob.mx/nota_detalle.php?codigo=5468638&amp;fecha=05/01/2017</t>
  </si>
  <si>
    <t>Concepto/caso</t>
  </si>
  <si>
    <t>Caso 1</t>
  </si>
  <si>
    <t>Caso 2</t>
  </si>
  <si>
    <t>Caso 3</t>
  </si>
  <si>
    <t>Sueldo mensual</t>
  </si>
  <si>
    <t>ISR</t>
  </si>
  <si>
    <t>Subsidio</t>
  </si>
  <si>
    <t>ISR a pagar</t>
  </si>
  <si>
    <t>Sueldo mensual neto</t>
  </si>
  <si>
    <t>Cuota fija</t>
  </si>
  <si>
    <t>Por ciento para aplicarse sobre el excedente del límite inferior</t>
  </si>
  <si>
    <t>En adelante</t>
  </si>
  <si>
    <t>isr</t>
  </si>
  <si>
    <t>Cuadro A.1. Subsidio para el empleo mensual (pesos)</t>
  </si>
  <si>
    <t>Fuente: Elaboración propia con datos del Presupuesto de Gastos Fiscales 2018, SHCP.</t>
  </si>
  <si>
    <r>
      <rPr>
        <vertAlign val="superscript"/>
        <sz val="10"/>
        <color theme="1"/>
        <rFont val="Calibri"/>
        <family val="2"/>
        <scheme val="minor"/>
      </rPr>
      <t>3</t>
    </r>
    <r>
      <rPr>
        <sz val="10"/>
        <color theme="1"/>
        <rFont val="Calibri"/>
        <family val="2"/>
        <scheme val="minor"/>
      </rPr>
      <t xml:space="preserve"> Incluye el IEPS y el ISAN.</t>
    </r>
  </si>
  <si>
    <r>
      <rPr>
        <vertAlign val="superscript"/>
        <sz val="10"/>
        <color theme="1"/>
        <rFont val="Calibri"/>
        <family val="2"/>
        <scheme val="minor"/>
      </rPr>
      <t>1</t>
    </r>
    <r>
      <rPr>
        <sz val="10"/>
        <color theme="1"/>
        <rFont val="Calibri"/>
        <family val="2"/>
        <scheme val="minor"/>
      </rPr>
      <t xml:space="preserve"> No se incluyen totales por impuesto, toda vez que la eliminación simultánea de varios o todos los tratamientos diferenciales, no implicaría una recaudación similar a la suma de las estimaciones individuales. Sólo se presentan subtotales por tipo de beneficio por tratarse de gastos fiscales cuyas estimaciones de pérdida recaudatoria comparten una misma interpretación.</t>
    </r>
  </si>
  <si>
    <t>Estímulos Fiscales</t>
  </si>
  <si>
    <t>Tasas reducidas</t>
  </si>
  <si>
    <t>Impuesto al Valor Agregado</t>
  </si>
  <si>
    <t>ISR de Personas Físicas</t>
  </si>
  <si>
    <t>ISR de Empresas</t>
  </si>
  <si>
    <r>
      <t>Proporción respecto al PIB</t>
    </r>
    <r>
      <rPr>
        <b/>
        <vertAlign val="superscript"/>
        <sz val="10"/>
        <color theme="1"/>
        <rFont val="Calibri"/>
        <family val="2"/>
        <scheme val="minor"/>
      </rPr>
      <t>2</t>
    </r>
    <r>
      <rPr>
        <b/>
        <sz val="10"/>
        <color theme="1"/>
        <rFont val="Calibri"/>
        <family val="2"/>
        <scheme val="minor"/>
      </rPr>
      <t xml:space="preserve">
(%)</t>
    </r>
  </si>
  <si>
    <t>Millones de pesos
 (mdp)</t>
  </si>
  <si>
    <t>Tipo de Tratamiento</t>
  </si>
  <si>
    <t>(Millones de pesos y porcentaje del PIB)</t>
  </si>
  <si>
    <t>Fuente: Elaboración propia con datos del Presupuesto de Gastos Fiscales 2018, SHCP</t>
  </si>
  <si>
    <t>Fuente: Elaboración propia con información del Presupuesto de Gastos Fiscales 2018, SHCP.</t>
  </si>
  <si>
    <t>Nota: Las cantidades como porcentaje del PIB pueden no coincidir debido al redondeo.</t>
  </si>
  <si>
    <r>
      <rPr>
        <vertAlign val="superscript"/>
        <sz val="10"/>
        <color theme="1"/>
        <rFont val="Calibri"/>
        <family val="2"/>
        <scheme val="minor"/>
      </rPr>
      <t>2</t>
    </r>
    <r>
      <rPr>
        <sz val="10"/>
        <color theme="1"/>
        <rFont val="Calibri"/>
        <family val="2"/>
        <scheme val="minor"/>
      </rPr>
      <t xml:space="preserve"> Se refiere a: servicio de transporte público terrestre de personas que se preste exclusivamente en áreas urbanas, suburbanas o en zonas metropolitanas.</t>
    </r>
  </si>
  <si>
    <r>
      <rPr>
        <vertAlign val="superscript"/>
        <sz val="10"/>
        <color theme="1"/>
        <rFont val="Calibri"/>
        <family val="2"/>
        <scheme val="minor"/>
      </rPr>
      <t>1</t>
    </r>
    <r>
      <rPr>
        <sz val="10"/>
        <color theme="1"/>
        <rFont val="Calibri"/>
        <family val="2"/>
        <scheme val="minor"/>
      </rPr>
      <t xml:space="preserve"> Incluye venta, renta y pago de intereses de créditos hipotecarios de vivienda.</t>
    </r>
  </si>
  <si>
    <t>Espectáculos públicos</t>
  </si>
  <si>
    <t>Servicio de transporte público terrestre de personas que se preste exclusivamente en áreas urbanas, suburbanas o en zonas metropolitanas</t>
  </si>
  <si>
    <t>Servicios profesionales de medicina</t>
  </si>
  <si>
    <r>
      <t>Vivienda</t>
    </r>
    <r>
      <rPr>
        <vertAlign val="superscript"/>
        <sz val="10"/>
        <color theme="1"/>
        <rFont val="Calibri"/>
        <family val="2"/>
        <scheme val="minor"/>
      </rPr>
      <t>1</t>
    </r>
  </si>
  <si>
    <t>Servicios de enseñanza</t>
  </si>
  <si>
    <t>Exentos</t>
  </si>
  <si>
    <r>
      <t>Proporción respecto al PIB</t>
    </r>
    <r>
      <rPr>
        <b/>
        <vertAlign val="superscript"/>
        <sz val="10"/>
        <color theme="1"/>
        <rFont val="Calibri"/>
        <family val="2"/>
        <scheme val="minor"/>
      </rPr>
      <t xml:space="preserve"> </t>
    </r>
    <r>
      <rPr>
        <b/>
        <sz val="10"/>
        <color theme="1"/>
        <rFont val="Calibri"/>
        <family val="2"/>
        <scheme val="minor"/>
      </rPr>
      <t xml:space="preserve">
(%)</t>
    </r>
  </si>
  <si>
    <t>Proporción respecto al total 
(%)</t>
  </si>
  <si>
    <t>Gastos Fiscales por Exenciones en el Impuesto al Valor Agregado</t>
  </si>
  <si>
    <t>Otros productos</t>
  </si>
  <si>
    <t>Libros, periódicos y revistas</t>
  </si>
  <si>
    <t>Servicio o suministro de agua potable para uso doméstico</t>
  </si>
  <si>
    <t>Medicinas</t>
  </si>
  <si>
    <t>Alimentos</t>
  </si>
  <si>
    <t>Tasa cero</t>
  </si>
  <si>
    <t>Proporción respecto al PIB
 (%)</t>
  </si>
  <si>
    <t>Proporción respecto al total
(%)</t>
  </si>
  <si>
    <t>Millones de pesos
(mdp)</t>
  </si>
  <si>
    <t>Gastos Fiscales por Tasas Reducidas en el Impuesto al Valor Agregado</t>
  </si>
  <si>
    <t>X</t>
  </si>
  <si>
    <t>IX</t>
  </si>
  <si>
    <t>VIII</t>
  </si>
  <si>
    <t>VII</t>
  </si>
  <si>
    <t>VI</t>
  </si>
  <si>
    <t>V</t>
  </si>
  <si>
    <t>IV</t>
  </si>
  <si>
    <t>III</t>
  </si>
  <si>
    <t>II</t>
  </si>
  <si>
    <t>I</t>
  </si>
  <si>
    <t>Distribución por decil de ingresos de la transferencia tributaria de mantener la exención a los servicios médicos
 Porcentaje</t>
  </si>
  <si>
    <t>Distribución por decil de ingresos de la transferencia tributaria de mantener la tasa de 0% a las medicinas
Porcentaje</t>
  </si>
  <si>
    <t>Distribución por decil de ingresos de la transferencia tributaria de mantener la exención a los servicios de enseñanza
Porcentaje</t>
  </si>
  <si>
    <t>Distribución por decil de ingresos de la transferencia tributaria de mantener la tasa de 0% a los alimentos
Porcentaje</t>
  </si>
  <si>
    <t>Decil</t>
  </si>
  <si>
    <t>IVA</t>
  </si>
  <si>
    <t>Exención del ISAN a automóviles</t>
  </si>
  <si>
    <t>b. Por la prestación del servicio de telefonía fija rural y pública</t>
  </si>
  <si>
    <t>a. Por la prestación del servicio de Internet</t>
  </si>
  <si>
    <t>Exención del pago del IEPS en telecomunicaciones</t>
  </si>
  <si>
    <r>
      <t>Proporción respecto al PIB</t>
    </r>
    <r>
      <rPr>
        <b/>
        <vertAlign val="superscript"/>
        <sz val="10"/>
        <color theme="1"/>
        <rFont val="Calibri"/>
        <family val="2"/>
        <scheme val="minor"/>
      </rPr>
      <t xml:space="preserve">1 </t>
    </r>
    <r>
      <rPr>
        <b/>
        <sz val="10"/>
        <color theme="1"/>
        <rFont val="Calibri"/>
        <family val="2"/>
        <scheme val="minor"/>
      </rPr>
      <t xml:space="preserve">
(%)</t>
    </r>
  </si>
  <si>
    <t>Gastos Fiscales por Exenciones en los Impuestos Especiales</t>
  </si>
  <si>
    <t>Estímulos fiscales</t>
  </si>
  <si>
    <t>Ley de Ingresos de la Federación o Leyes fiscales</t>
  </si>
  <si>
    <t>Acreditamiento del IEPS del diésel para:</t>
  </si>
  <si>
    <t>a. Autotransportistas</t>
  </si>
  <si>
    <t>b. Contribuyentes consumidores finales que utilicen en maquinaria en general, excepto vehículos</t>
  </si>
  <si>
    <t>c. Contribuyentes consumidores finales de diésel marino especial, utilizado como combustible en vehículos marinos</t>
  </si>
  <si>
    <t>Estímulo fiscal a los fideicomitentes que aporten inmuebles a fideicomisos cuyo fin primordial sea la construcción o adquisición de inmuebles (FIBRAS), consistente en diferir el pago de su impuesto</t>
  </si>
  <si>
    <t>Estímulo fiscal para contribuyentes del Régimen de Incorporación Fiscal, consistente en la reducción del IVA que deban pagar por las actividades realizadas con el público en general</t>
  </si>
  <si>
    <t>Acreditamiento de los peajes pagados en la red carretera</t>
  </si>
  <si>
    <t>Acreditamiento del IEPS de diésel al sector agropecuario y silvícola</t>
  </si>
  <si>
    <t>Estímulo fiscal a la gasolina y diésel en los sectores pesquero y agropecuario</t>
  </si>
  <si>
    <t>Estímulo a proyectos de investigación y desarrollo tecnológico, consistente en aplicar un crédito fiscal del 30% sobre la base incrementable de los gastos e inversiones realizados en el ejercicio</t>
  </si>
  <si>
    <t>Estímulo fiscal para contribuyentes del Régimen de Incorporación Fiscal, consistente en la reducción del IEPS que deban pagar por las actividades realizadas con el público en general</t>
  </si>
  <si>
    <t>Estímulo a proyectos de inversión en infraestructura e instalaciones deportivas altamente especializadas, a programas diseñados para el desarrollo, entrenamiento y competencia de atletas mexicanos de alto rendimiento</t>
  </si>
  <si>
    <t>Estímulo a proyectos de inversión en la producción teatral nacional; de artes visuales; danza; música en los campos específicos de dirección de orquesta, ejecución instrumental y vocal de la música de concierto y jazz</t>
  </si>
  <si>
    <t>Acreditamiento en contra del ISR del derecho especial sobre minería a los contribuyentes titulares de concesiones y asignaciones mineras cuyos ingresos brutos totales anuales por venta o enajenación de minerales y sustancias a que se refiere la Ley Minera, sean menores a 50 mdp</t>
  </si>
  <si>
    <t>Deducción adicional de 5% del costo de lo vendido a los contribuyentes que donen bienes básicos para la subsistencia humana en materia de alimentación o salud</t>
  </si>
  <si>
    <t>Estímulo complementario a la inversión en energías renovables o de sistema de cogeneración de electricidad eficiente</t>
  </si>
  <si>
    <t>Estímulo consistente en un crédito del 30% del monto de las inversiones que se realicen en equipos de alimentación para vehículos eléctricos, siempre que éstos se encuentren conectados y sujetos de manera fija en lugares públicos</t>
  </si>
  <si>
    <t>Acreditamiento del IEPS de los combustibles fósiles utilizados en procesos productivos para la elaboración de otros bienes y que en su proceso no se destinen a la combustión</t>
  </si>
  <si>
    <t>Decretos Presidenciales</t>
  </si>
  <si>
    <t xml:space="preserve"> a. A los contribuyentes que importen y enajenen gasolinas, diésel y combustibles no fósiles, consistente en una cantidad equivalente al porcentaje de las cuotas de dichos combustibles aplicable contra dichas cuotas</t>
  </si>
  <si>
    <t>Estímulo fiscal a los servicios de hotelería y conexos a extranjeros para congresos, convenciones, exposiciones o ferias, consistente en una cantidad equivalente al 100% del IVA que deba pagarse por la prestación de los servicios o el uso temporal de los centros de convenciones o exposiciones</t>
  </si>
  <si>
    <t>Estímulo fiscal a los contribuyentes que presten servicios parciales de construcción de inmuebles destinados a casa habitación, consistente en el 100% del IVA que se cause por dichos servicios</t>
  </si>
  <si>
    <t>Estímulo consistente en un crédito fiscal del 80% del ISR que deba ser retenido y enterado, a los residentes en México que utilicen aviones arrendados por residentes en el extranjero para ser explotados comercialmente, siempre que mediante contrato se establezca que el monto del ISR que se cause será cubierto por el residente en México</t>
  </si>
  <si>
    <t>Estímulo a trabajadores sindicalizados equivalente al ISR correspondiente a las cuotas de seguridad social que sumadas a sus demás ingresos obtenidos por el mismo patrón por la prestación de un servicio personal subordinado, excedan de una cantidad equivalente a 7 veces la UMA</t>
  </si>
  <si>
    <t>Estímulo fiscal a los importadores o enajenantes de chicles o gomas de mascar, consistente en una cantidad equivalente al 100% del IEPS que deba pagarse por la importación o enajenación de dicho producto</t>
  </si>
  <si>
    <t>Crédito fiscal a los contribuyentes personas morales y fideicomisos autorizados para recibir donativos deducibles equivalente al monto del ISR que se cause por la obtención de ingresos por actividades distintas a los fines autorizados, que excedan del límite del 10%</t>
  </si>
  <si>
    <t>N.A. No Aplica.</t>
  </si>
  <si>
    <t>Zonas Económicas Especiales</t>
  </si>
  <si>
    <r>
      <t>Gastos Fiscales</t>
    </r>
    <r>
      <rPr>
        <b/>
        <vertAlign val="superscript"/>
        <sz val="10"/>
        <color theme="1"/>
        <rFont val="Calibri"/>
        <family val="2"/>
        <scheme val="minor"/>
      </rPr>
      <t>1</t>
    </r>
    <r>
      <rPr>
        <b/>
        <sz val="10"/>
        <color theme="1"/>
        <rFont val="Calibri"/>
        <family val="2"/>
        <scheme val="minor"/>
      </rPr>
      <t>,</t>
    </r>
    <r>
      <rPr>
        <b/>
        <vertAlign val="superscript"/>
        <sz val="10"/>
        <color theme="1"/>
        <rFont val="Calibri"/>
        <family val="2"/>
        <scheme val="minor"/>
      </rPr>
      <t xml:space="preserve"> </t>
    </r>
    <r>
      <rPr>
        <b/>
        <sz val="10"/>
        <color theme="1"/>
        <rFont val="Calibri"/>
        <family val="2"/>
        <scheme val="minor"/>
      </rPr>
      <t>2018 y 2019</t>
    </r>
  </si>
  <si>
    <r>
      <t>Impuestos Especiales</t>
    </r>
    <r>
      <rPr>
        <b/>
        <vertAlign val="superscript"/>
        <sz val="10"/>
        <color theme="1"/>
        <rFont val="Calibri"/>
        <family val="2"/>
        <scheme val="minor"/>
      </rPr>
      <t>3</t>
    </r>
  </si>
  <si>
    <t>N.A.: No Aplica.</t>
  </si>
  <si>
    <r>
      <rPr>
        <vertAlign val="superscript"/>
        <sz val="10"/>
        <rFont val="Calibri"/>
        <family val="2"/>
        <scheme val="minor"/>
      </rPr>
      <t>2</t>
    </r>
    <r>
      <rPr>
        <sz val="10"/>
        <rFont val="Calibri"/>
        <family val="2"/>
        <scheme val="minor"/>
      </rPr>
      <t xml:space="preserve"> Se utilizó un PIB de 23,391,100 mdp y de 24,879,900 mdp para 2018 y 2019, respectivamente, presentados en el Documento Relativo al Cumplimiento de las Disposiciones contenidas en el Artículo 42, fracción I de la LFPRH.</t>
    </r>
  </si>
  <si>
    <t>Nota: Las cantidades como por ciento del PIB pueden no coincidir debido al uso de redondeos.</t>
  </si>
  <si>
    <t>a. Con valor de hasta $244,565.77 (exención del 100%)</t>
  </si>
  <si>
    <t>b. Con valor de $244,565.78 y hasta $309,783.32 (exención del 50%)</t>
  </si>
  <si>
    <t>Exención del total del ISAN causado por la enajenación o importación de vehículos propulsados por baterías eléctricas recargables</t>
  </si>
  <si>
    <t>1/ Se utilizó un PIB de 23,391,100 mdp para 2018 y de 24,879,900 mdp para 2019, presentados en el Documento Relativo al Cumplimiento de las Disposiciones contenidas en el Artículo 42, fracción I de la LFPRH.</t>
  </si>
  <si>
    <t>Estímulo fiscal a los contribuyentes dedicados a actividades agrícolas, ganaderas, pesqueras y silvícolas y agroindustriales establecidos en los estados de Chiapas, Guerrero y Oaxaca, consistente en una deducción adicional del 25% sobre el monto de las inversiones que se realicen en bienes nuevos de activo fijo</t>
  </si>
  <si>
    <t>Estímulo fiscal a los contribuyentes afectados por el sismo del 19 de septiembre de 2017 en los municipios señalados en los estados de México, Morelos, Oaxaca, Puebla y Tlaxcala consistente en la deducción inmediata al 100% de las inversiones en bienes nuevos de activo fijo</t>
  </si>
  <si>
    <t>Exención del pago del ISR a las personas físicas afectadas por el sismo del 19 de septiembre de 2017 que obtengan ingresos por la enajenación de terrenos con valor de hasta 700 mil UDIS</t>
  </si>
  <si>
    <t>Exención del pago del ISR a las personas físicas afectadas por los sismos de septiembre de 2017 por los ingresos acumulables relativos a la condonación de la deuda por la pérdida total de su casa habitación</t>
  </si>
  <si>
    <t>Fuente: elaboración propia con información del Presupuesto de Gastos Fiscales 2018, SHCP</t>
  </si>
  <si>
    <t>Distribución % 2018</t>
  </si>
  <si>
    <t>Cuadro 1. Subsidio para el empleo mensual (pesos)</t>
  </si>
  <si>
    <t>Fuente: DOF 05/01/2017</t>
  </si>
  <si>
    <t>Fuente: DOF 29/12/2017</t>
  </si>
  <si>
    <t>SMG 2018:</t>
  </si>
  <si>
    <t>SMG mens:</t>
  </si>
  <si>
    <t>Ysubs/SMGmens</t>
  </si>
  <si>
    <t>ANEXOS 1, 3, 5, 6, 7, 8, 11, 17, 18, 23, 25, 25 Bis, 27, 28 y 29 de la Resolución Miscelánea Fiscal para 2018, publicada el 22 de diciembre de 2017. (Continúa en la Quinta Sección).</t>
  </si>
  <si>
    <t>Anexo 8 de la Resolución Miscelánea Fiscal para 2018</t>
  </si>
  <si>
    <t>http://dof.gob.mx/nota_detalle.php?codigo=5509529&amp;fecha=29/12/2017</t>
  </si>
  <si>
    <t>Numeral 5, Rubro B</t>
  </si>
  <si>
    <t>Cuadro A.2. Tarifa aplicable del ISR durante 2018, para el cálculo de los pagos provisionales mensuales</t>
  </si>
  <si>
    <t>Fuente: elaboración propia con información de DOF 29/12/2017</t>
  </si>
  <si>
    <t>Cuadro A.3. Ejemplos de cálculo de subsidio al empleo, ISR y  sueldos mensuales netos</t>
  </si>
  <si>
    <t>1/ Se utilizó un PIB de 23,391,100 mdp para 2018 y de 24,879,900 mdp para 2018, presentados en el Documento Relativo al</t>
  </si>
  <si>
    <t>PIB</t>
  </si>
  <si>
    <r>
      <t>Porcentaje del PIB</t>
    </r>
    <r>
      <rPr>
        <b/>
        <vertAlign val="superscript"/>
        <sz val="10"/>
        <rFont val="Calibri"/>
        <family val="2"/>
        <scheme val="minor"/>
      </rPr>
      <t>1/</t>
    </r>
  </si>
  <si>
    <t>Cuadro 2.1. Gastos fiscales por exenciones en el ISRPF, 2018 (millones de pesos y porcentajes)</t>
  </si>
  <si>
    <t>Gastos fiscales por regímenes especiales o sectoriales en el ISRPF, 2018 (millones de pesos y porcentaje)</t>
  </si>
  <si>
    <t>Deducciones en el Régimen de base de efectivo para personas físicas con actividades empresariales y profesionales2/</t>
  </si>
  <si>
    <t xml:space="preserve">1/ Se utilizó un PIB de 23,391,100 mdp para 2018 y de 24,879,900 mdp para 2018, presentados en el Documento </t>
  </si>
  <si>
    <t>Cuadro 2.2. Gastos fiscales por diferimientos en el ISRPF, 2018 (millones de pesos)</t>
  </si>
  <si>
    <t>Distribución por decil de ingresos de la transferencia tributaria de mantener la exención a la vivienda
Porcentaje</t>
  </si>
  <si>
    <t>Distribución por decil de ingresos de la transferencia tributaria de mantener la tasa de 0% al servicio o suministro de agua potable para uso doméstico
Porcentaje</t>
  </si>
  <si>
    <r>
      <t xml:space="preserve">Estímulo a los proyectos de inversión en la producción o distribución cinematográfica nacional </t>
    </r>
    <r>
      <rPr>
        <vertAlign val="superscript"/>
        <sz val="10"/>
        <color theme="1"/>
        <rFont val="Calibri"/>
        <family val="2"/>
        <scheme val="minor"/>
      </rPr>
      <t>2</t>
    </r>
  </si>
  <si>
    <r>
      <t xml:space="preserve">Estímulos fiscales en materia del IEPS aplicables a los combustibles automotrices: </t>
    </r>
    <r>
      <rPr>
        <vertAlign val="superscript"/>
        <sz val="10"/>
        <color theme="1"/>
        <rFont val="Calibri"/>
        <family val="2"/>
        <scheme val="minor"/>
      </rPr>
      <t>3</t>
    </r>
  </si>
  <si>
    <r>
      <t xml:space="preserve">b. A los contribuyentes que enajenen las gasolinas en la franja fronteriza de 20 kilómetros paralela a la línea divisoria internacional con los Estados Unidos de América (EUA) dentro de las zonas geográficas que se establecen en el Artículo Cuarto del Decreto, consistente en una cantidad por litro de gasolina enajenada aplicada en cada una de las zonas mencionadas </t>
    </r>
    <r>
      <rPr>
        <vertAlign val="superscript"/>
        <sz val="10"/>
        <color theme="1"/>
        <rFont val="Calibri"/>
        <family val="2"/>
        <scheme val="minor"/>
      </rPr>
      <t>4</t>
    </r>
  </si>
  <si>
    <r>
      <t xml:space="preserve">c. A las gasolinas que se enajenen en las zonas geográficas que se establecen en el Artículo Cuarto del Decreto, dentro del territorio comprendido entre las líneas paralelas de más de 20 y hasta 45 kilómetros a la línea divisoria internacional con los EUA </t>
    </r>
    <r>
      <rPr>
        <vertAlign val="superscript"/>
        <sz val="10"/>
        <color theme="1"/>
        <rFont val="Calibri"/>
        <family val="2"/>
        <scheme val="minor"/>
      </rPr>
      <t>4</t>
    </r>
  </si>
  <si>
    <r>
      <t xml:space="preserve">Acumulación en el ejercicio de la parte del precio exigible en el caso de ventas a plazo de bienes inmuebles destinados a casa habitación </t>
    </r>
    <r>
      <rPr>
        <vertAlign val="superscript"/>
        <sz val="10"/>
        <color theme="1"/>
        <rFont val="Calibri"/>
        <family val="2"/>
        <scheme val="minor"/>
      </rPr>
      <t>5</t>
    </r>
  </si>
  <si>
    <r>
      <rPr>
        <b/>
        <sz val="10"/>
        <color theme="1"/>
        <rFont val="Calibri"/>
        <family val="2"/>
        <scheme val="minor"/>
      </rPr>
      <t xml:space="preserve">Fuente: </t>
    </r>
    <r>
      <rPr>
        <sz val="10"/>
        <color theme="1"/>
        <rFont val="Calibri"/>
        <family val="2"/>
        <scheme val="minor"/>
      </rPr>
      <t>Elaboración propia con datos del Presupuesto de Gastos Fiscales 2018, SHCP.</t>
    </r>
  </si>
  <si>
    <r>
      <rPr>
        <vertAlign val="superscript"/>
        <sz val="10"/>
        <rFont val="Calibri"/>
        <family val="2"/>
        <scheme val="minor"/>
      </rPr>
      <t>1</t>
    </r>
    <r>
      <rPr>
        <sz val="10"/>
        <rFont val="Calibri"/>
        <family val="2"/>
        <scheme val="minor"/>
      </rPr>
      <t xml:space="preserve"> Se utilizó un PIB de 23,391,100 mdp para 2018 y de 24,879,900 mdp para 2019, presentados en el Documento Relativo al Cumplimiento de las Disposiciones contenidas en el Artículo 42, fracción I de la LFPRH.</t>
    </r>
  </si>
  <si>
    <r>
      <rPr>
        <vertAlign val="superscript"/>
        <sz val="10"/>
        <rFont val="Calibri"/>
        <family val="2"/>
        <scheme val="minor"/>
      </rPr>
      <t>2</t>
    </r>
    <r>
      <rPr>
        <sz val="10"/>
        <rFont val="Calibri"/>
        <family val="2"/>
        <scheme val="minor"/>
      </rPr>
      <t xml:space="preserve"> Del monto total, 50 mdp se destinan para la inversión en la distribución cinematográfica.</t>
    </r>
  </si>
  <si>
    <r>
      <rPr>
        <vertAlign val="superscript"/>
        <sz val="10"/>
        <rFont val="Calibri"/>
        <family val="2"/>
        <scheme val="minor"/>
      </rPr>
      <t>3</t>
    </r>
    <r>
      <rPr>
        <sz val="10"/>
        <rFont val="Calibri"/>
        <family val="2"/>
        <scheme val="minor"/>
      </rPr>
      <t xml:space="preserve"> Vigente hasta el 31 de diciembre de 2018.</t>
    </r>
  </si>
  <si>
    <r>
      <rPr>
        <vertAlign val="superscript"/>
        <sz val="10"/>
        <rFont val="Calibri"/>
        <family val="2"/>
        <scheme val="minor"/>
      </rPr>
      <t>4</t>
    </r>
    <r>
      <rPr>
        <sz val="10"/>
        <rFont val="Calibri"/>
        <family val="2"/>
        <scheme val="minor"/>
      </rPr>
      <t xml:space="preserve"> Para los efectos del primer párrafo del artículo segundo del Decreto por el que se establecen estímulos fiscales en materia del impuesto especial sobre producción y servicios aplicables a los combustibles que se indican, publicado el 27 de diciembre de 2016 en el DOF, la franja fronteriza se divide en las zonas geográficas siguientes: Zona I: Municipios de Tijuana, Playas de Rosarito y Tecate del Estado de Baja California; Zona II: Municipio de Mexicali del Estado de Baja California; Zona III: Municipio de San Luis Rio Colorado del Estado de Sonora; Zona IV: Municipios de Puerto Peñasco, General Plutarco Elías Calles, Caborca, Altar, Sáric, Nogales, Santa Cruz, Cananea, Naco y Agua Prieta del Estado de Sonora; Zona V: Municipios de Janos, Ascensión, Juárez, Praxedis G. Guerrero, Guadalupe, Coyame del Sotol, Manuel Ojinaga y Manuel Benavides del Estado de Chihuahua; Zona VI: Municipios de Ocampo, Acuña, Jiménez, Zaragoza, Piedras Negras, Nava, Guerrero e Hidalgo del Estado de Coahuila de Zaragoza, el municipio de Anáhuac del Estado de Nuevo León y el municipio de Nuevo Laredo del Estado de Tamaulipas; y Zona VII: Municipios de Guerrero, Mier, Miguel Alemán, Camargo, Gustavo Díaz Ordaz, Reynosa, Río Bravo, Valle Hermoso y Matamoros del Estado de Tamaulipas.</t>
    </r>
  </si>
  <si>
    <r>
      <rPr>
        <vertAlign val="superscript"/>
        <sz val="10"/>
        <rFont val="Calibri"/>
        <family val="2"/>
        <scheme val="minor"/>
      </rPr>
      <t>5</t>
    </r>
    <r>
      <rPr>
        <sz val="10"/>
        <rFont val="Calibri"/>
        <family val="2"/>
        <scheme val="minor"/>
      </rPr>
      <t xml:space="preserve"> El gasto fiscal reportado por este concepto corresponde al importe del impuesto diferido, no al costo financiero de dicho diferimiento.</t>
    </r>
  </si>
  <si>
    <r>
      <rPr>
        <vertAlign val="superscript"/>
        <sz val="10"/>
        <color theme="1"/>
        <rFont val="Calibri"/>
        <family val="2"/>
        <scheme val="minor"/>
      </rPr>
      <t>1</t>
    </r>
    <r>
      <rPr>
        <sz val="10"/>
        <color theme="1"/>
        <rFont val="Calibri"/>
        <family val="2"/>
        <scheme val="minor"/>
      </rPr>
      <t xml:space="preserve"> Se utilizó un PIB de 23,391,100 mdp para 2018 y de 24,879,900 mdp para 2019, presentados </t>
    </r>
  </si>
  <si>
    <t>en el Documento Relativo al Cumplimiento de las Disposiciones contenidas en el Artículo 42,</t>
  </si>
  <si>
    <t xml:space="preserve"> fracción I de la LFPRH.</t>
  </si>
  <si>
    <t>Fuente: elaboración propia con datos del Presupuesto de Gastos Fiscales 2018, SHCP</t>
  </si>
  <si>
    <t>Distribución % 2017</t>
  </si>
  <si>
    <t>Aquisición de automóviles</t>
  </si>
  <si>
    <t>Arrendamiento de automóviles</t>
  </si>
  <si>
    <t>Consumo en restaurantes</t>
  </si>
  <si>
    <t>C2. Gastos fiscales por deducciones seleccionadas y sector económico en el ISRE, 2019 (millones de pesos)</t>
  </si>
  <si>
    <t>Sector económico</t>
  </si>
  <si>
    <t>Automóviles de combustión interna</t>
  </si>
  <si>
    <t>Automóviles eléctricos e híbridos</t>
  </si>
  <si>
    <t>Donativos</t>
  </si>
  <si>
    <t>25% del salario pagado a trabajadores de 65 años o más o con capacidades diferentes</t>
  </si>
  <si>
    <t>Porcentaje del total</t>
  </si>
  <si>
    <t>TOTAL</t>
  </si>
  <si>
    <r>
      <t>Otros</t>
    </r>
    <r>
      <rPr>
        <vertAlign val="superscript"/>
        <sz val="11"/>
        <color theme="1"/>
        <rFont val="Calibri"/>
        <family val="2"/>
        <scheme val="minor"/>
      </rPr>
      <t>1</t>
    </r>
  </si>
  <si>
    <t>Nota: el total puede no coincidir debido al redondeo.</t>
  </si>
  <si>
    <t>1/ Incluye: agricultura, ganadería, aprovechamiento forestal, pesca y caza; dirección de corporativos y empresas; servicios educativos; servicios de esparcimiento</t>
  </si>
  <si>
    <t>culturales y deportivos, y otros servicios recreativos; electricidad, agua y suministro de gas por ductos al consumidor final.</t>
  </si>
  <si>
    <t>Gastos Fiscales 2018 por deducciones seleccionadas y sector económico en el ISRE (porcentaje de los ingresos)</t>
  </si>
  <si>
    <t>Automóviles, tratándose de vehículos de combustión interna</t>
  </si>
  <si>
    <t>Suma</t>
  </si>
  <si>
    <t>Servicios de apoyo a los negocios y manejo de desechos y servicios de</t>
  </si>
  <si>
    <t>Jubilaciones, pensiones o haberes del retiro</t>
  </si>
  <si>
    <r>
      <t>Prestaciones de previsión social</t>
    </r>
    <r>
      <rPr>
        <vertAlign val="superscript"/>
        <sz val="10"/>
        <color theme="1"/>
        <rFont val="Calibri"/>
        <family val="2"/>
        <scheme val="minor"/>
      </rPr>
      <t>1</t>
    </r>
  </si>
  <si>
    <r>
      <t>Otros ingresos por salarios</t>
    </r>
    <r>
      <rPr>
        <vertAlign val="superscript"/>
        <sz val="10"/>
        <color theme="1"/>
        <rFont val="Calibri"/>
        <family val="2"/>
        <scheme val="minor"/>
      </rPr>
      <t>2</t>
    </r>
  </si>
  <si>
    <t>De cajas de ahorro y fondos de ahorro</t>
  </si>
  <si>
    <t>Gratificación anual (aguinaldo)</t>
  </si>
  <si>
    <r>
      <t>Pagos por separación</t>
    </r>
    <r>
      <rPr>
        <vertAlign val="superscript"/>
        <sz val="10"/>
        <color theme="1"/>
        <rFont val="Calibri"/>
        <family val="2"/>
        <scheme val="minor"/>
      </rPr>
      <t>3</t>
    </r>
  </si>
  <si>
    <t>Horas extras</t>
  </si>
  <si>
    <t>Entrega de aportaciones del INFONAVIT o institutos de seguridad social</t>
  </si>
  <si>
    <t>Prima vacacional</t>
  </si>
  <si>
    <t>Retiros por gastos de matrimonio o desempleo de la subcuenta de retiro</t>
  </si>
  <si>
    <t>Participación de los trabajadores en las utilidades de las empresas</t>
  </si>
  <si>
    <t>Prima dominical</t>
  </si>
  <si>
    <t>Cuotas de seguridad social de los trabajadores pagadas por los patrones</t>
  </si>
  <si>
    <t>Reembolso de gastos médicos, dentales, hospitalarios y de funeral</t>
  </si>
  <si>
    <t>a. Pagados por instituciones de crédito por cuentas de cheques, para el pago de sueldos, pensiones y haberes de retiro, siempre que el saldo promedio diario de la inversión no exceda de 5 UMAs</t>
  </si>
  <si>
    <t>b. Pagados por sociedades cooperativas de ahorro y préstamo y sociedades financieras populares, siempre que el saldo promedio diario de la inversión no exceda de 5 UMAs</t>
  </si>
  <si>
    <t>Derechos de autor hasta por 20 UMAs</t>
  </si>
  <si>
    <r>
      <t>Rentas congeladas</t>
    </r>
    <r>
      <rPr>
        <vertAlign val="superscript"/>
        <sz val="10"/>
        <color theme="1"/>
        <rFont val="Calibri"/>
        <family val="2"/>
        <scheme val="minor"/>
      </rPr>
      <t>4,5</t>
    </r>
  </si>
  <si>
    <r>
      <t>Enajenación de derechos parcelarios o comuneros</t>
    </r>
    <r>
      <rPr>
        <vertAlign val="superscript"/>
        <sz val="10"/>
        <color theme="1"/>
        <rFont val="Calibri"/>
        <family val="2"/>
        <scheme val="minor"/>
      </rPr>
      <t>5</t>
    </r>
  </si>
  <si>
    <r>
      <t>Deducción inmediata de la inversión para las micro y pequeñas empresas realizadas en 2018.</t>
    </r>
    <r>
      <rPr>
        <vertAlign val="superscript"/>
        <sz val="10"/>
        <color theme="1"/>
        <rFont val="Calibri"/>
        <family val="2"/>
        <scheme val="minor"/>
      </rPr>
      <t>1</t>
    </r>
  </si>
  <si>
    <r>
      <t>Régimen de actividades agrícolas, ganaderas, silvícolas y pesqueras. Deducción de inversiones como gasto para contribuyentes con ingresos entre el valor hasta por el cual se aplica la exención y hasta 423 UMAs anuales.</t>
    </r>
    <r>
      <rPr>
        <vertAlign val="superscript"/>
        <sz val="10"/>
        <color theme="1"/>
        <rFont val="Calibri"/>
        <family val="2"/>
        <scheme val="minor"/>
      </rPr>
      <t>2</t>
    </r>
  </si>
  <si>
    <r>
      <t xml:space="preserve">Donativos </t>
    </r>
    <r>
      <rPr>
        <vertAlign val="superscript"/>
        <sz val="10"/>
        <color theme="1"/>
        <rFont val="Calibri"/>
        <family val="2"/>
        <scheme val="minor"/>
      </rPr>
      <t>1</t>
    </r>
  </si>
  <si>
    <r>
      <t xml:space="preserve">Adquisición de bicicletas y motocicletas </t>
    </r>
    <r>
      <rPr>
        <vertAlign val="superscript"/>
        <sz val="10"/>
        <color theme="1"/>
        <rFont val="Calibri"/>
        <family val="2"/>
        <scheme val="minor"/>
      </rPr>
      <t>2</t>
    </r>
  </si>
  <si>
    <r>
      <t xml:space="preserve">Adicional del salario </t>
    </r>
    <r>
      <rPr>
        <vertAlign val="superscript"/>
        <sz val="10"/>
        <color theme="1"/>
        <rFont val="Calibri"/>
        <family val="2"/>
        <scheme val="minor"/>
      </rPr>
      <t>3</t>
    </r>
  </si>
  <si>
    <r>
      <rPr>
        <vertAlign val="superscript"/>
        <sz val="8"/>
        <color theme="1"/>
        <rFont val="Calibri"/>
        <family val="2"/>
        <scheme val="minor"/>
      </rPr>
      <t>1</t>
    </r>
    <r>
      <rPr>
        <sz val="8"/>
        <color theme="1"/>
        <rFont val="Calibri"/>
        <family val="2"/>
        <scheme val="minor"/>
      </rPr>
      <t xml:space="preserve"> Donativos no onerosos ni remunerativos otorgados a donatarias autorizadas</t>
    </r>
  </si>
  <si>
    <r>
      <rPr>
        <vertAlign val="superscript"/>
        <sz val="8"/>
        <color theme="1"/>
        <rFont val="Calibri"/>
        <family val="2"/>
        <scheme val="minor"/>
      </rPr>
      <t>2</t>
    </r>
    <r>
      <rPr>
        <sz val="8"/>
        <color theme="1"/>
        <rFont val="Calibri"/>
        <family val="2"/>
        <scheme val="minor"/>
      </rPr>
      <t xml:space="preserve"> Bicicletas convencionales, bicicletas y motocicletas de baterías eléctricas recargables</t>
    </r>
  </si>
  <si>
    <r>
      <rPr>
        <vertAlign val="superscript"/>
        <sz val="8"/>
        <color theme="1"/>
        <rFont val="Calibri"/>
        <family val="2"/>
        <scheme val="minor"/>
      </rPr>
      <t>3</t>
    </r>
    <r>
      <rPr>
        <sz val="8"/>
        <color theme="1"/>
        <rFont val="Calibri"/>
        <family val="2"/>
        <scheme val="minor"/>
      </rPr>
      <t xml:space="preserve"> Pagado a trabajadores de 65 años o más de edad y a trabajadores con capacidades diferentes</t>
    </r>
  </si>
  <si>
    <t>Gastos fiscales por diferimientos en el ISRE</t>
  </si>
  <si>
    <r>
      <t>Deducción del 53% de las aportaciones a fondos de pensiones y jubilaciones</t>
    </r>
    <r>
      <rPr>
        <vertAlign val="superscript"/>
        <sz val="10"/>
        <rFont val="Calibri"/>
        <family val="2"/>
        <scheme val="minor"/>
      </rPr>
      <t>2</t>
    </r>
  </si>
  <si>
    <r>
      <t>Deducción inmediata de la inversión para las micro y pequeñas empresas realizada en 2018</t>
    </r>
    <r>
      <rPr>
        <vertAlign val="superscript"/>
        <sz val="10"/>
        <rFont val="Calibri"/>
        <family val="2"/>
        <scheme val="minor"/>
      </rPr>
      <t>1</t>
    </r>
  </si>
  <si>
    <t>Deducción en el ejercicio de maquinaria y equipo para la generación de energía de fuentes renovables o sistemas de cogeneración de electricidad eficiente</t>
  </si>
  <si>
    <t>Régimen opcional para grupos de sociedades</t>
  </si>
  <si>
    <t>Régimen de act. Agrícolas, ganaderas, silvícolas y pesqueras; deducción de inversiones</t>
  </si>
  <si>
    <r>
      <t>Deducción de terrenos para desarrolladores inmobiliarios en el ejercicio en el que los adquieran</t>
    </r>
    <r>
      <rPr>
        <vertAlign val="superscript"/>
        <sz val="10"/>
        <rFont val="Calibri"/>
        <family val="2"/>
        <scheme val="minor"/>
      </rPr>
      <t>3</t>
    </r>
  </si>
  <si>
    <t>Deducción en el ejercicio de adaptaciones a instalaciones que beneficien a personas con capacidades diferentes</t>
  </si>
  <si>
    <t>Régimen de Consolidación Fiscal (empresas que se encuentran en el plazo de 5 años desde su entrada)</t>
  </si>
  <si>
    <r>
      <rPr>
        <vertAlign val="superscript"/>
        <sz val="8"/>
        <color theme="1"/>
        <rFont val="Calibri"/>
        <family val="2"/>
        <scheme val="minor"/>
      </rPr>
      <t>1</t>
    </r>
    <r>
      <rPr>
        <sz val="8"/>
        <color theme="1"/>
        <rFont val="Calibri"/>
        <family val="2"/>
        <scheme val="minor"/>
      </rPr>
      <t xml:space="preserve"> En el decreto por el que se otorga un estímulo fiscal en materia de Deducción Inmediata de Bienes Nuevos</t>
    </r>
  </si>
  <si>
    <t>de Activo Fijo para las Micro y Pequeñas Empresas, publicado el 18 de enero de 2017, se considera micro</t>
  </si>
  <si>
    <t>y pequeñas empresas a las personas morales y personas físicas con actividades empresariales y profesio-</t>
  </si>
  <si>
    <t>nales con ingresos propios de su actividad empresarial del ejerciio inmediato anterior de hasta 100 mdp.</t>
  </si>
  <si>
    <r>
      <rPr>
        <vertAlign val="superscript"/>
        <sz val="8"/>
        <color theme="1"/>
        <rFont val="Calibri"/>
        <family val="2"/>
        <scheme val="minor"/>
      </rPr>
      <t>2</t>
    </r>
    <r>
      <rPr>
        <sz val="8"/>
        <color theme="1"/>
        <rFont val="Calibri"/>
        <family val="2"/>
        <scheme val="minor"/>
      </rPr>
      <t xml:space="preserve"> La estimación no incluye a los contribuyentes del sector económico de "Actividades de gobierno y de </t>
    </r>
  </si>
  <si>
    <t>organismos internacionales y extraterritoriales". Si se considera también a organismos y empresas del sector</t>
  </si>
  <si>
    <t>público, la estimación se incrementaría a 11,953 y 12,714 mdp en 2018 y 2019, respectivamente, cantidades</t>
  </si>
  <si>
    <t>equivalentes a 0.0511% del PIB para dichos años</t>
  </si>
  <si>
    <r>
      <rPr>
        <vertAlign val="superscript"/>
        <sz val="8"/>
        <color theme="1"/>
        <rFont val="Calibri"/>
        <family val="2"/>
        <scheme val="minor"/>
      </rPr>
      <t>3</t>
    </r>
    <r>
      <rPr>
        <sz val="8"/>
        <color theme="1"/>
        <rFont val="Calibri"/>
        <family val="2"/>
        <scheme val="minor"/>
      </rPr>
      <t xml:space="preserve"> La deducción de compras, en lugar de la del costo de ventas, implica un diferimiento del impuesto en el corto </t>
    </r>
  </si>
  <si>
    <t>plazo, el cual se compensa en futuros ejercicios fiscales</t>
  </si>
  <si>
    <t>N.A. No aplica</t>
  </si>
  <si>
    <t>Gastos Fiscales 2018 por diferimientos seleccionados y sector económico en el ISRE (Mdp)</t>
  </si>
  <si>
    <t>Pensiones</t>
  </si>
  <si>
    <t>Maquinaria</t>
  </si>
  <si>
    <t>Adaptaciones</t>
  </si>
  <si>
    <t>Sector de autotransporte terrestre</t>
  </si>
  <si>
    <t>De carga federal y foráneo de pasaje y turismo</t>
  </si>
  <si>
    <t>De carga de materiales y de pasajeros urbano y suburbano</t>
  </si>
  <si>
    <t>Sector primario. Deducción de 10% del total de ingresos propios con un límite de 800 mil pesos, por concepto de mano de obra de trabajadores eventuales del campo, alimentación de ganado y gastos menores</t>
  </si>
  <si>
    <r>
      <t>Régimen fiscal de maquiladoras</t>
    </r>
    <r>
      <rPr>
        <vertAlign val="superscript"/>
        <sz val="10"/>
        <color theme="1"/>
        <rFont val="Calibri"/>
        <family val="2"/>
        <scheme val="minor"/>
      </rPr>
      <t>2</t>
    </r>
  </si>
  <si>
    <t>ND</t>
  </si>
  <si>
    <t>N.D. No disponible</t>
  </si>
  <si>
    <r>
      <rPr>
        <vertAlign val="superscript"/>
        <sz val="10"/>
        <color theme="1"/>
        <rFont val="Calibri"/>
        <family val="2"/>
        <scheme val="minor"/>
      </rPr>
      <t>1</t>
    </r>
    <r>
      <rPr>
        <sz val="10"/>
        <color theme="1"/>
        <rFont val="Calibri"/>
        <family val="2"/>
        <scheme val="minor"/>
      </rPr>
      <t xml:space="preserve"> Las facilidades administrativas para 2018, se publicaron el 29 de diciembre de 2017 en el DOF</t>
    </r>
  </si>
  <si>
    <r>
      <rPr>
        <vertAlign val="superscript"/>
        <sz val="10"/>
        <color theme="1"/>
        <rFont val="Calibri"/>
        <family val="2"/>
        <scheme val="minor"/>
      </rPr>
      <t>2</t>
    </r>
    <r>
      <rPr>
        <sz val="10"/>
        <color theme="1"/>
        <rFont val="Calibri"/>
        <family val="2"/>
        <scheme val="minor"/>
      </rPr>
      <t xml:space="preserve"> No se considera que un residente en el extranjero tiene un establecimiento permanente en el país,</t>
    </r>
  </si>
  <si>
    <t>derivado de las relaciones de carácter jurídico o económico que mantenga con empresas que lleven</t>
  </si>
  <si>
    <t>a cabo operaciones de maquila. No se cuenta con información fiscal o de otra índole que permita</t>
  </si>
  <si>
    <t>realizar una estimación del monto del beneficio.</t>
  </si>
  <si>
    <t>Gastos fiscales por ISRE</t>
  </si>
  <si>
    <t>Gastos fiscales por deducciones en el ISRE</t>
  </si>
  <si>
    <r>
      <t>Gastos fiscales por facilidades administrativas en el ISRE</t>
    </r>
    <r>
      <rPr>
        <b/>
        <vertAlign val="superscript"/>
        <sz val="10"/>
        <color theme="1"/>
        <rFont val="Calibri"/>
        <family val="2"/>
        <scheme val="minor"/>
      </rPr>
      <t>1</t>
    </r>
  </si>
  <si>
    <t>Gastos fiscales por ISRPF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</si>
</sst>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000"/>
    <numFmt numFmtId="166" formatCode="#,##0.0000"/>
    <numFmt numFmtId="167" formatCode="#,##0.0"/>
    <numFmt numFmtId="168" formatCode="0.0000"/>
    <numFmt numFmtId="169" formatCode="0.0"/>
    <numFmt numFmtId="170" formatCode="0.0000%"/>
  </numFmts>
  <fonts count="26" x14ac:knownFonts="1">
    <font>
      <sz val="11"/>
      <color theme="1"/>
      <name val="Calibri"/>
      <family val="2"/>
      <scheme val="minor"/>
    </font>
    <font>
      <sz val="11"/>
      <color theme="1"/>
      <name val="Calibri"/>
      <family val="2"/>
      <scheme val="minor"/>
    </font>
    <font>
      <sz val="10"/>
      <color theme="1"/>
      <name val="Calibri"/>
      <family val="2"/>
      <scheme val="minor"/>
    </font>
    <font>
      <vertAlign val="superscript"/>
      <sz val="10"/>
      <color theme="1"/>
      <name val="Calibri"/>
      <family val="2"/>
      <scheme val="minor"/>
    </font>
    <font>
      <b/>
      <sz val="10"/>
      <color theme="1"/>
      <name val="Calibri"/>
      <family val="2"/>
      <scheme val="minor"/>
    </font>
    <font>
      <sz val="9"/>
      <color theme="1"/>
      <name val="Calibri"/>
      <family val="2"/>
      <scheme val="minor"/>
    </font>
    <font>
      <sz val="10"/>
      <name val="Calibri"/>
      <family val="2"/>
      <scheme val="minor"/>
    </font>
    <font>
      <b/>
      <vertAlign val="superscript"/>
      <sz val="10"/>
      <color theme="1"/>
      <name val="Calibri"/>
      <family val="2"/>
      <scheme val="minor"/>
    </font>
    <font>
      <sz val="10"/>
      <color theme="1"/>
      <name val="Calibri"/>
      <family val="2"/>
      <charset val="1"/>
      <scheme val="minor"/>
    </font>
    <font>
      <b/>
      <sz val="9"/>
      <color theme="1"/>
      <name val="Calibri"/>
      <family val="2"/>
      <scheme val="minor"/>
    </font>
    <font>
      <sz val="9"/>
      <color rgb="FF000000"/>
      <name val="Calibri"/>
      <family val="2"/>
      <scheme val="minor"/>
    </font>
    <font>
      <sz val="11"/>
      <color theme="0"/>
      <name val="Calibri"/>
      <family val="2"/>
      <scheme val="minor"/>
    </font>
    <font>
      <sz val="10"/>
      <color theme="0"/>
      <name val="Calibri"/>
      <family val="2"/>
      <scheme val="minor"/>
    </font>
    <font>
      <sz val="11"/>
      <color theme="1"/>
      <name val="Calibri"/>
      <family val="2"/>
      <charset val="1"/>
      <scheme val="minor"/>
    </font>
    <font>
      <sz val="10"/>
      <color rgb="FFFF0000"/>
      <name val="Calibri"/>
      <family val="2"/>
      <scheme val="minor"/>
    </font>
    <font>
      <vertAlign val="superscript"/>
      <sz val="10"/>
      <name val="Calibri"/>
      <family val="2"/>
      <scheme val="minor"/>
    </font>
    <font>
      <b/>
      <sz val="10"/>
      <name val="Calibri"/>
      <family val="2"/>
      <scheme val="minor"/>
    </font>
    <font>
      <sz val="11"/>
      <color rgb="FFFF0000"/>
      <name val="Calibri"/>
      <family val="2"/>
      <scheme val="minor"/>
    </font>
    <font>
      <sz val="11"/>
      <name val="Calibri"/>
      <family val="2"/>
      <scheme val="minor"/>
    </font>
    <font>
      <sz val="9"/>
      <name val="Calibri"/>
      <family val="2"/>
      <scheme val="minor"/>
    </font>
    <font>
      <sz val="9"/>
      <color rgb="FF2F2F2F"/>
      <name val="Calibri"/>
      <family val="2"/>
      <scheme val="minor"/>
    </font>
    <font>
      <b/>
      <vertAlign val="superscript"/>
      <sz val="10"/>
      <name val="Calibri"/>
      <family val="2"/>
      <scheme val="minor"/>
    </font>
    <font>
      <b/>
      <sz val="11"/>
      <color theme="1"/>
      <name val="Calibri"/>
      <family val="2"/>
      <scheme val="minor"/>
    </font>
    <font>
      <vertAlign val="superscript"/>
      <sz val="11"/>
      <color theme="1"/>
      <name val="Calibri"/>
      <family val="2"/>
      <scheme val="minor"/>
    </font>
    <font>
      <sz val="8"/>
      <color theme="1"/>
      <name val="Calibri"/>
      <family val="2"/>
      <scheme val="minor"/>
    </font>
    <font>
      <vertAlign val="superscript"/>
      <sz val="8"/>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cellStyleXfs>
  <cellXfs count="363">
    <xf numFmtId="0" fontId="0" fillId="0" borderId="0" xfId="0"/>
    <xf numFmtId="0" fontId="2" fillId="0" borderId="0" xfId="0" applyFont="1"/>
    <xf numFmtId="0" fontId="2" fillId="0" borderId="1" xfId="0" applyFont="1" applyBorder="1"/>
    <xf numFmtId="0" fontId="4" fillId="0" borderId="0" xfId="0" applyFont="1"/>
    <xf numFmtId="164" fontId="2" fillId="0" borderId="0" xfId="1" applyNumberFormat="1" applyFont="1"/>
    <xf numFmtId="0" fontId="4" fillId="0" borderId="1" xfId="0" applyFont="1" applyBorder="1"/>
    <xf numFmtId="0" fontId="4" fillId="3" borderId="1" xfId="0" applyFont="1" applyFill="1" applyBorder="1"/>
    <xf numFmtId="0" fontId="2" fillId="4" borderId="0" xfId="0" applyFont="1" applyFill="1"/>
    <xf numFmtId="0" fontId="2" fillId="2" borderId="0" xfId="0" applyFont="1" applyFill="1"/>
    <xf numFmtId="0" fontId="2" fillId="2" borderId="1" xfId="0" applyFont="1" applyFill="1" applyBorder="1"/>
    <xf numFmtId="0" fontId="2" fillId="2" borderId="0" xfId="0" applyFont="1" applyFill="1" applyAlignment="1">
      <alignment horizontal="left" indent="1"/>
    </xf>
    <xf numFmtId="164" fontId="2" fillId="4" borderId="0" xfId="1" applyNumberFormat="1" applyFont="1" applyFill="1"/>
    <xf numFmtId="0" fontId="4" fillId="4" borderId="0" xfId="0" applyFont="1" applyFill="1"/>
    <xf numFmtId="0" fontId="5" fillId="0" borderId="0" xfId="0" applyFont="1"/>
    <xf numFmtId="0" fontId="2" fillId="4" borderId="0" xfId="0" applyFont="1" applyFill="1" applyAlignment="1">
      <alignment horizontal="left" wrapText="1" indent="1"/>
    </xf>
    <xf numFmtId="0" fontId="4" fillId="3" borderId="0" xfId="0" applyFont="1" applyFill="1"/>
    <xf numFmtId="0" fontId="4" fillId="2" borderId="2" xfId="0" applyFont="1" applyFill="1" applyBorder="1" applyAlignment="1">
      <alignment horizontal="left" indent="1"/>
    </xf>
    <xf numFmtId="0" fontId="4" fillId="2" borderId="0" xfId="0" applyFont="1" applyFill="1" applyAlignment="1">
      <alignment horizontal="left" indent="1"/>
    </xf>
    <xf numFmtId="0" fontId="2" fillId="4" borderId="1" xfId="0" applyFont="1" applyFill="1" applyBorder="1" applyAlignment="1">
      <alignment horizontal="left" wrapText="1" indent="1"/>
    </xf>
    <xf numFmtId="0" fontId="4" fillId="2" borderId="0" xfId="0" applyFont="1" applyFill="1" applyAlignment="1">
      <alignment horizontal="left" wrapText="1" indent="1"/>
    </xf>
    <xf numFmtId="0" fontId="4" fillId="4" borderId="2" xfId="0" applyFont="1" applyFill="1" applyBorder="1" applyAlignment="1">
      <alignment horizontal="left" wrapText="1"/>
    </xf>
    <xf numFmtId="0" fontId="2" fillId="4" borderId="0" xfId="0" applyFont="1" applyFill="1" applyAlignment="1">
      <alignment horizontal="left" vertical="center" wrapText="1" indent="2"/>
    </xf>
    <xf numFmtId="0" fontId="4" fillId="4" borderId="0" xfId="0" applyFont="1" applyFill="1" applyAlignment="1">
      <alignment horizontal="left" vertical="center" wrapText="1" indent="1"/>
    </xf>
    <xf numFmtId="0" fontId="2" fillId="4" borderId="0" xfId="0" applyFont="1" applyFill="1" applyAlignment="1">
      <alignment horizontal="left" vertical="center" wrapText="1" indent="3"/>
    </xf>
    <xf numFmtId="0" fontId="4" fillId="0" borderId="0" xfId="0" applyFont="1" applyFill="1" applyBorder="1" applyAlignment="1">
      <alignment horizontal="center"/>
    </xf>
    <xf numFmtId="0" fontId="4" fillId="0" borderId="0" xfId="0" applyFont="1" applyFill="1" applyBorder="1"/>
    <xf numFmtId="0" fontId="4" fillId="4" borderId="0" xfId="0" applyFont="1" applyFill="1" applyAlignment="1">
      <alignment wrapText="1"/>
    </xf>
    <xf numFmtId="0" fontId="2" fillId="3" borderId="1" xfId="0" applyFont="1" applyFill="1" applyBorder="1"/>
    <xf numFmtId="0" fontId="4" fillId="3" borderId="0" xfId="0" applyFont="1" applyFill="1" applyAlignment="1">
      <alignment horizontal="center" vertical="center" wrapText="1"/>
    </xf>
    <xf numFmtId="0" fontId="4" fillId="3" borderId="3" xfId="0" applyFont="1" applyFill="1" applyBorder="1" applyAlignment="1">
      <alignment horizontal="center" vertical="center" wrapText="1"/>
    </xf>
    <xf numFmtId="0" fontId="6" fillId="0" borderId="0" xfId="0" applyFont="1"/>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4" fontId="2" fillId="4" borderId="0" xfId="0" applyNumberFormat="1" applyFont="1" applyFill="1" applyAlignment="1">
      <alignment horizontal="center"/>
    </xf>
    <xf numFmtId="4" fontId="2" fillId="2" borderId="0" xfId="0" applyNumberFormat="1" applyFont="1" applyFill="1" applyAlignment="1">
      <alignment horizontal="center"/>
    </xf>
    <xf numFmtId="0" fontId="5" fillId="4" borderId="0" xfId="0" applyFont="1" applyFill="1"/>
    <xf numFmtId="0" fontId="9" fillId="4" borderId="0" xfId="0" applyFont="1" applyFill="1"/>
    <xf numFmtId="4" fontId="2" fillId="4" borderId="1" xfId="0" applyNumberFormat="1" applyFont="1" applyFill="1" applyBorder="1" applyAlignment="1">
      <alignment horizontal="center"/>
    </xf>
    <xf numFmtId="0" fontId="12" fillId="0" borderId="0" xfId="0" applyFont="1"/>
    <xf numFmtId="0" fontId="11" fillId="0" borderId="0" xfId="0" applyFont="1"/>
    <xf numFmtId="0" fontId="4" fillId="5" borderId="0" xfId="0" applyFont="1" applyFill="1" applyAlignment="1">
      <alignment horizontal="left" vertical="center" wrapText="1" indent="1"/>
    </xf>
    <xf numFmtId="0" fontId="2" fillId="5" borderId="0" xfId="0" applyFont="1" applyFill="1" applyAlignment="1">
      <alignment horizontal="left" vertical="center" wrapText="1" indent="2"/>
    </xf>
    <xf numFmtId="0" fontId="2" fillId="5" borderId="0" xfId="0" applyFont="1" applyFill="1" applyAlignment="1">
      <alignment horizontal="left" vertical="center" wrapText="1" indent="3"/>
    </xf>
    <xf numFmtId="0" fontId="2" fillId="5" borderId="1" xfId="0" applyFont="1" applyFill="1" applyBorder="1" applyAlignment="1">
      <alignment horizontal="left" vertical="center" wrapText="1" indent="2"/>
    </xf>
    <xf numFmtId="0" fontId="2" fillId="5" borderId="0" xfId="0" applyFont="1" applyFill="1" applyAlignment="1">
      <alignment horizontal="left" wrapText="1" indent="1"/>
    </xf>
    <xf numFmtId="2" fontId="0" fillId="0" borderId="0" xfId="0" applyNumberFormat="1"/>
    <xf numFmtId="2" fontId="2" fillId="0" borderId="0" xfId="0" applyNumberFormat="1" applyFont="1"/>
    <xf numFmtId="0" fontId="2" fillId="4" borderId="0" xfId="2" applyFont="1" applyFill="1"/>
    <xf numFmtId="0" fontId="14" fillId="4" borderId="0" xfId="2" applyFont="1" applyFill="1" applyAlignment="1">
      <alignment vertical="center" wrapText="1"/>
    </xf>
    <xf numFmtId="0" fontId="2" fillId="4" borderId="0" xfId="2" applyFont="1" applyFill="1" applyAlignment="1">
      <alignment horizontal="left" vertical="center" wrapText="1"/>
    </xf>
    <xf numFmtId="0" fontId="2" fillId="4" borderId="0" xfId="2" applyFont="1" applyFill="1" applyAlignment="1">
      <alignment horizontal="left" indent="1"/>
    </xf>
    <xf numFmtId="2" fontId="14" fillId="5" borderId="0" xfId="2" applyNumberFormat="1" applyFont="1" applyFill="1" applyAlignment="1">
      <alignment horizontal="right" indent="1"/>
    </xf>
    <xf numFmtId="0" fontId="4" fillId="5" borderId="0" xfId="2" applyFont="1" applyFill="1"/>
    <xf numFmtId="0" fontId="2" fillId="5" borderId="0" xfId="2" applyFont="1" applyFill="1" applyAlignment="1">
      <alignment horizontal="left" indent="1"/>
    </xf>
    <xf numFmtId="2" fontId="14" fillId="4" borderId="0" xfId="2" applyNumberFormat="1" applyFont="1" applyFill="1" applyAlignment="1">
      <alignment horizontal="right" indent="1"/>
    </xf>
    <xf numFmtId="0" fontId="4" fillId="4" borderId="0" xfId="2" applyFont="1" applyFill="1"/>
    <xf numFmtId="0" fontId="2" fillId="4" borderId="0" xfId="2" applyFont="1" applyFill="1" applyAlignment="1">
      <alignment horizontal="left" wrapText="1" indent="1"/>
    </xf>
    <xf numFmtId="0" fontId="2" fillId="4" borderId="0" xfId="2" applyFont="1" applyFill="1" applyBorder="1" applyAlignment="1">
      <alignment horizontal="left" vertical="center" indent="1"/>
    </xf>
    <xf numFmtId="0" fontId="6" fillId="5" borderId="0" xfId="2" applyFont="1" applyFill="1" applyBorder="1" applyAlignment="1">
      <alignment horizontal="left" wrapText="1" indent="1"/>
    </xf>
    <xf numFmtId="0" fontId="14" fillId="4" borderId="0" xfId="2" applyFont="1" applyFill="1"/>
    <xf numFmtId="0" fontId="14" fillId="0" borderId="0" xfId="0" applyFont="1"/>
    <xf numFmtId="10" fontId="2" fillId="4" borderId="0" xfId="2" applyNumberFormat="1" applyFont="1" applyFill="1"/>
    <xf numFmtId="0" fontId="2" fillId="5" borderId="10" xfId="2" applyFont="1" applyFill="1" applyBorder="1" applyAlignment="1">
      <alignment horizontal="left" wrapText="1" indent="1"/>
    </xf>
    <xf numFmtId="0" fontId="2" fillId="4" borderId="8" xfId="2" applyFont="1" applyFill="1" applyBorder="1" applyAlignment="1">
      <alignment horizontal="left" wrapText="1" indent="1"/>
    </xf>
    <xf numFmtId="0" fontId="2" fillId="5" borderId="8" xfId="2" applyFont="1" applyFill="1" applyBorder="1" applyAlignment="1">
      <alignment horizontal="left" wrapText="1" indent="1"/>
    </xf>
    <xf numFmtId="0" fontId="4" fillId="4" borderId="3" xfId="2" applyFont="1" applyFill="1" applyBorder="1" applyAlignment="1">
      <alignment vertical="center"/>
    </xf>
    <xf numFmtId="0" fontId="6" fillId="5" borderId="9" xfId="2" applyFont="1" applyFill="1" applyBorder="1" applyAlignment="1">
      <alignment horizontal="left" wrapText="1" indent="1"/>
    </xf>
    <xf numFmtId="0" fontId="2" fillId="0" borderId="0" xfId="2" applyFont="1"/>
    <xf numFmtId="0" fontId="2" fillId="5" borderId="9" xfId="2" applyFont="1" applyFill="1" applyBorder="1" applyAlignment="1">
      <alignment horizontal="center"/>
    </xf>
    <xf numFmtId="0" fontId="2" fillId="5" borderId="0" xfId="2" applyFont="1" applyFill="1" applyAlignment="1">
      <alignment horizontal="center"/>
    </xf>
    <xf numFmtId="0" fontId="4" fillId="6" borderId="4" xfId="2" applyFont="1" applyFill="1" applyBorder="1" applyAlignment="1">
      <alignment horizontal="center" vertical="center" wrapText="1"/>
    </xf>
    <xf numFmtId="0" fontId="4" fillId="6" borderId="4" xfId="2" applyFont="1" applyFill="1" applyBorder="1" applyAlignment="1">
      <alignment horizontal="center" vertical="center"/>
    </xf>
    <xf numFmtId="0" fontId="6" fillId="5" borderId="0" xfId="2" applyFont="1" applyFill="1" applyBorder="1" applyAlignment="1">
      <alignment horizontal="left" wrapText="1" indent="2"/>
    </xf>
    <xf numFmtId="0" fontId="2" fillId="4" borderId="0" xfId="2" applyFont="1" applyFill="1" applyBorder="1" applyAlignment="1">
      <alignment horizontal="left" vertical="center" indent="2"/>
    </xf>
    <xf numFmtId="0" fontId="4" fillId="5" borderId="0" xfId="2" applyFont="1" applyFill="1" applyAlignment="1">
      <alignment horizontal="left" indent="1"/>
    </xf>
    <xf numFmtId="0" fontId="2" fillId="4" borderId="0" xfId="2" applyFont="1" applyFill="1" applyAlignment="1">
      <alignment horizontal="left" indent="2"/>
    </xf>
    <xf numFmtId="3" fontId="14" fillId="4" borderId="0" xfId="2" applyNumberFormat="1" applyFont="1" applyFill="1" applyAlignment="1">
      <alignment horizontal="right" indent="1"/>
    </xf>
    <xf numFmtId="0" fontId="2" fillId="5" borderId="0" xfId="2" applyFont="1" applyFill="1" applyAlignment="1">
      <alignment horizontal="left" indent="3"/>
    </xf>
    <xf numFmtId="0" fontId="2" fillId="4" borderId="0" xfId="2" applyFont="1" applyFill="1" applyAlignment="1">
      <alignment horizontal="left" wrapText="1" indent="2"/>
    </xf>
    <xf numFmtId="0" fontId="2" fillId="5" borderId="0" xfId="2" applyFont="1" applyFill="1" applyAlignment="1">
      <alignment horizontal="left" wrapText="1" indent="2"/>
    </xf>
    <xf numFmtId="0" fontId="2" fillId="5" borderId="0" xfId="2" applyFont="1" applyFill="1" applyAlignment="1">
      <alignment horizontal="left" indent="2"/>
    </xf>
    <xf numFmtId="0" fontId="2" fillId="4" borderId="0" xfId="2" applyFont="1" applyFill="1" applyAlignment="1">
      <alignment wrapText="1"/>
    </xf>
    <xf numFmtId="0" fontId="2" fillId="5" borderId="0" xfId="2" applyFont="1" applyFill="1" applyAlignment="1">
      <alignment horizontal="left" wrapText="1" indent="3"/>
    </xf>
    <xf numFmtId="0" fontId="2" fillId="4" borderId="0" xfId="2" applyFont="1" applyFill="1" applyAlignment="1">
      <alignment horizontal="left" vertical="center"/>
    </xf>
    <xf numFmtId="0" fontId="14" fillId="4" borderId="0" xfId="2" applyFont="1" applyFill="1" applyAlignment="1">
      <alignment horizontal="left" vertical="center"/>
    </xf>
    <xf numFmtId="168" fontId="6" fillId="5" borderId="0" xfId="2" applyNumberFormat="1" applyFont="1" applyFill="1" applyBorder="1" applyAlignment="1">
      <alignment horizontal="right" indent="1"/>
    </xf>
    <xf numFmtId="3" fontId="6" fillId="4" borderId="0" xfId="3" applyNumberFormat="1" applyFont="1" applyFill="1" applyBorder="1" applyAlignment="1">
      <alignment horizontal="right" indent="2"/>
    </xf>
    <xf numFmtId="168" fontId="6" fillId="4" borderId="0" xfId="2" applyNumberFormat="1" applyFont="1" applyFill="1" applyBorder="1" applyAlignment="1">
      <alignment horizontal="right" indent="1"/>
    </xf>
    <xf numFmtId="168" fontId="6" fillId="4" borderId="0" xfId="2" applyNumberFormat="1" applyFont="1" applyFill="1" applyAlignment="1">
      <alignment horizontal="right" indent="1"/>
    </xf>
    <xf numFmtId="168" fontId="6" fillId="5" borderId="0" xfId="2" applyNumberFormat="1" applyFont="1" applyFill="1" applyAlignment="1">
      <alignment horizontal="right" indent="1"/>
    </xf>
    <xf numFmtId="0" fontId="4" fillId="4" borderId="1" xfId="2" applyFont="1" applyFill="1" applyBorder="1"/>
    <xf numFmtId="0" fontId="2" fillId="4" borderId="0" xfId="2" applyFont="1" applyFill="1" applyBorder="1"/>
    <xf numFmtId="3" fontId="16" fillId="4" borderId="3" xfId="2" applyNumberFormat="1" applyFont="1" applyFill="1" applyBorder="1" applyAlignment="1">
      <alignment horizontal="right" indent="1"/>
    </xf>
    <xf numFmtId="167" fontId="16" fillId="4" borderId="3" xfId="2" applyNumberFormat="1" applyFont="1" applyFill="1" applyBorder="1" applyAlignment="1">
      <alignment horizontal="right" indent="1"/>
    </xf>
    <xf numFmtId="0" fontId="16" fillId="4" borderId="3" xfId="2" applyFont="1" applyFill="1" applyBorder="1" applyAlignment="1">
      <alignment horizontal="right" indent="1"/>
    </xf>
    <xf numFmtId="3" fontId="6" fillId="5" borderId="0" xfId="2" applyNumberFormat="1" applyFont="1" applyFill="1" applyBorder="1" applyAlignment="1">
      <alignment horizontal="right" indent="1"/>
    </xf>
    <xf numFmtId="167" fontId="6" fillId="5" borderId="0" xfId="2" applyNumberFormat="1" applyFont="1" applyFill="1" applyBorder="1" applyAlignment="1">
      <alignment horizontal="right" indent="1"/>
    </xf>
    <xf numFmtId="3" fontId="6" fillId="4" borderId="0" xfId="2" applyNumberFormat="1" applyFont="1" applyFill="1" applyBorder="1" applyAlignment="1">
      <alignment horizontal="right" indent="1"/>
    </xf>
    <xf numFmtId="167" fontId="6" fillId="4" borderId="0" xfId="2" applyNumberFormat="1" applyFont="1" applyFill="1" applyBorder="1" applyAlignment="1">
      <alignment horizontal="right" indent="1"/>
    </xf>
    <xf numFmtId="0" fontId="6" fillId="4" borderId="0" xfId="2" applyFont="1" applyFill="1" applyBorder="1" applyAlignment="1">
      <alignment horizontal="right" indent="1"/>
    </xf>
    <xf numFmtId="0" fontId="6" fillId="5" borderId="0" xfId="2" applyFont="1" applyFill="1" applyBorder="1" applyAlignment="1">
      <alignment horizontal="right" indent="1"/>
    </xf>
    <xf numFmtId="0" fontId="6" fillId="5" borderId="1" xfId="2" applyFont="1" applyFill="1" applyBorder="1" applyAlignment="1">
      <alignment horizontal="left" wrapText="1" indent="1"/>
    </xf>
    <xf numFmtId="3" fontId="6" fillId="5" borderId="1" xfId="2" applyNumberFormat="1" applyFont="1" applyFill="1" applyBorder="1" applyAlignment="1">
      <alignment horizontal="right" indent="1"/>
    </xf>
    <xf numFmtId="167" fontId="6" fillId="5" borderId="1" xfId="2" applyNumberFormat="1" applyFont="1" applyFill="1" applyBorder="1" applyAlignment="1">
      <alignment horizontal="right" indent="1"/>
    </xf>
    <xf numFmtId="168" fontId="6" fillId="5" borderId="1" xfId="2" applyNumberFormat="1" applyFont="1" applyFill="1" applyBorder="1" applyAlignment="1">
      <alignment horizontal="right" indent="1"/>
    </xf>
    <xf numFmtId="0" fontId="16" fillId="6" borderId="4" xfId="2" applyFont="1" applyFill="1" applyBorder="1" applyAlignment="1">
      <alignment horizontal="center"/>
    </xf>
    <xf numFmtId="0" fontId="6" fillId="0" borderId="0" xfId="2" applyFont="1"/>
    <xf numFmtId="0" fontId="6" fillId="4" borderId="0" xfId="2" applyFont="1" applyFill="1"/>
    <xf numFmtId="3" fontId="16" fillId="4" borderId="0" xfId="2" applyNumberFormat="1" applyFont="1" applyFill="1" applyAlignment="1">
      <alignment horizontal="right" indent="1"/>
    </xf>
    <xf numFmtId="167" fontId="16" fillId="4" borderId="0" xfId="2" applyNumberFormat="1" applyFont="1" applyFill="1" applyAlignment="1">
      <alignment horizontal="right" indent="1"/>
    </xf>
    <xf numFmtId="166" fontId="16" fillId="4" borderId="0" xfId="2" applyNumberFormat="1" applyFont="1" applyFill="1" applyAlignment="1">
      <alignment horizontal="right" indent="1"/>
    </xf>
    <xf numFmtId="3" fontId="16" fillId="5" borderId="0" xfId="2" applyNumberFormat="1" applyFont="1" applyFill="1" applyAlignment="1">
      <alignment horizontal="right" indent="1"/>
    </xf>
    <xf numFmtId="167" fontId="16" fillId="5" borderId="0" xfId="2" applyNumberFormat="1" applyFont="1" applyFill="1" applyAlignment="1">
      <alignment horizontal="right" indent="1"/>
    </xf>
    <xf numFmtId="0" fontId="4" fillId="5" borderId="0" xfId="2" applyFont="1" applyFill="1" applyAlignment="1">
      <alignment horizontal="right" indent="1"/>
    </xf>
    <xf numFmtId="3" fontId="6" fillId="4" borderId="0" xfId="2" applyNumberFormat="1" applyFont="1" applyFill="1" applyAlignment="1">
      <alignment horizontal="right" indent="1"/>
    </xf>
    <xf numFmtId="167" fontId="6" fillId="4" borderId="0" xfId="2" applyNumberFormat="1" applyFont="1" applyFill="1" applyAlignment="1">
      <alignment horizontal="right" indent="1"/>
    </xf>
    <xf numFmtId="166" fontId="6" fillId="4" borderId="0" xfId="2" applyNumberFormat="1" applyFont="1" applyFill="1" applyAlignment="1">
      <alignment horizontal="right" indent="1"/>
    </xf>
    <xf numFmtId="3" fontId="6" fillId="5" borderId="0" xfId="2" applyNumberFormat="1" applyFont="1" applyFill="1" applyAlignment="1">
      <alignment horizontal="right" indent="1"/>
    </xf>
    <xf numFmtId="167" fontId="6" fillId="5" borderId="0" xfId="2" applyNumberFormat="1" applyFont="1" applyFill="1" applyAlignment="1">
      <alignment horizontal="right" indent="1"/>
    </xf>
    <xf numFmtId="166" fontId="6" fillId="5" borderId="0" xfId="2" applyNumberFormat="1" applyFont="1" applyFill="1" applyAlignment="1">
      <alignment horizontal="right" indent="1"/>
    </xf>
    <xf numFmtId="0" fontId="6" fillId="5" borderId="0" xfId="2" applyFont="1" applyFill="1" applyAlignment="1">
      <alignment horizontal="right" indent="1"/>
    </xf>
    <xf numFmtId="0" fontId="2" fillId="0" borderId="0" xfId="2" applyFont="1" applyFill="1" applyAlignment="1">
      <alignment horizontal="left" wrapText="1" indent="2"/>
    </xf>
    <xf numFmtId="3" fontId="6" fillId="0" borderId="0" xfId="2" applyNumberFormat="1" applyFont="1" applyFill="1" applyAlignment="1">
      <alignment horizontal="right" indent="1"/>
    </xf>
    <xf numFmtId="167" fontId="6" fillId="0" borderId="0" xfId="2" applyNumberFormat="1" applyFont="1" applyFill="1" applyAlignment="1">
      <alignment horizontal="right" indent="1"/>
    </xf>
    <xf numFmtId="166" fontId="6" fillId="0" borderId="0" xfId="2" applyNumberFormat="1" applyFont="1" applyFill="1" applyAlignment="1">
      <alignment horizontal="right" indent="1"/>
    </xf>
    <xf numFmtId="166" fontId="16" fillId="5" borderId="0" xfId="2" applyNumberFormat="1" applyFont="1" applyFill="1" applyAlignment="1">
      <alignment horizontal="right" indent="1"/>
    </xf>
    <xf numFmtId="0" fontId="6" fillId="5" borderId="0" xfId="2" applyFont="1" applyFill="1"/>
    <xf numFmtId="0" fontId="2" fillId="0" borderId="0" xfId="2" applyFont="1" applyFill="1" applyAlignment="1">
      <alignment horizontal="left" wrapText="1" indent="3"/>
    </xf>
    <xf numFmtId="0" fontId="2" fillId="5" borderId="0" xfId="2" applyFont="1" applyFill="1"/>
    <xf numFmtId="0" fontId="6" fillId="4" borderId="0" xfId="2" applyFont="1" applyFill="1" applyAlignment="1">
      <alignment horizontal="right" indent="1"/>
    </xf>
    <xf numFmtId="0" fontId="2" fillId="5" borderId="0" xfId="2" applyFont="1" applyFill="1" applyBorder="1" applyAlignment="1">
      <alignment horizontal="left" wrapText="1" indent="2"/>
    </xf>
    <xf numFmtId="0" fontId="6" fillId="4" borderId="0" xfId="2" applyFont="1" applyFill="1" applyAlignment="1">
      <alignment horizontal="left" vertical="center"/>
    </xf>
    <xf numFmtId="3" fontId="6" fillId="4" borderId="1" xfId="3" applyNumberFormat="1" applyFont="1" applyFill="1" applyBorder="1" applyAlignment="1">
      <alignment horizontal="right" indent="1"/>
    </xf>
    <xf numFmtId="0" fontId="2" fillId="4" borderId="0" xfId="2" applyFont="1" applyFill="1" applyAlignment="1">
      <alignment horizontal="center"/>
    </xf>
    <xf numFmtId="164" fontId="2" fillId="4" borderId="1" xfId="1" applyNumberFormat="1" applyFont="1" applyFill="1" applyBorder="1"/>
    <xf numFmtId="0" fontId="6" fillId="2" borderId="0" xfId="0" applyFont="1" applyFill="1" applyAlignment="1">
      <alignment horizontal="left" wrapText="1" indent="1"/>
    </xf>
    <xf numFmtId="0" fontId="6" fillId="4" borderId="0" xfId="0" applyFont="1" applyFill="1" applyAlignment="1">
      <alignment horizontal="left" wrapText="1" indent="1"/>
    </xf>
    <xf numFmtId="164" fontId="16" fillId="4" borderId="0" xfId="1" applyNumberFormat="1" applyFont="1" applyFill="1" applyAlignment="1">
      <alignment vertical="center"/>
    </xf>
    <xf numFmtId="164" fontId="6" fillId="2" borderId="0" xfId="1" applyNumberFormat="1" applyFont="1" applyFill="1" applyAlignment="1">
      <alignment vertical="center"/>
    </xf>
    <xf numFmtId="164" fontId="6" fillId="4" borderId="0" xfId="1" applyNumberFormat="1" applyFont="1" applyFill="1" applyAlignment="1">
      <alignment vertical="center"/>
    </xf>
    <xf numFmtId="0" fontId="9" fillId="2" borderId="0" xfId="0" applyFont="1" applyFill="1"/>
    <xf numFmtId="0" fontId="5" fillId="2" borderId="0" xfId="0" applyFont="1" applyFill="1"/>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4" fontId="5" fillId="4" borderId="11" xfId="0" applyNumberFormat="1" applyFont="1" applyFill="1" applyBorder="1" applyAlignment="1">
      <alignment horizontal="center"/>
    </xf>
    <xf numFmtId="4" fontId="5" fillId="4" borderId="6" xfId="0" applyNumberFormat="1" applyFont="1" applyFill="1" applyBorder="1" applyAlignment="1">
      <alignment horizontal="center"/>
    </xf>
    <xf numFmtId="0" fontId="18" fillId="0" borderId="0" xfId="0" applyFont="1"/>
    <xf numFmtId="4" fontId="6" fillId="4" borderId="0" xfId="0" applyNumberFormat="1" applyFont="1" applyFill="1" applyAlignment="1">
      <alignment horizontal="center"/>
    </xf>
    <xf numFmtId="4" fontId="5" fillId="2" borderId="11" xfId="0" applyNumberFormat="1" applyFont="1" applyFill="1" applyBorder="1" applyAlignment="1">
      <alignment horizontal="center"/>
    </xf>
    <xf numFmtId="4" fontId="6" fillId="2" borderId="0" xfId="0" applyNumberFormat="1" applyFont="1" applyFill="1" applyAlignment="1">
      <alignment horizontal="center"/>
    </xf>
    <xf numFmtId="4" fontId="5" fillId="4" borderId="12" xfId="0" applyNumberFormat="1" applyFont="1" applyFill="1" applyBorder="1" applyAlignment="1">
      <alignment horizontal="center" vertical="center"/>
    </xf>
    <xf numFmtId="0" fontId="10" fillId="0" borderId="12" xfId="0" applyFont="1" applyBorder="1" applyAlignment="1">
      <alignment horizontal="center" vertical="center" wrapText="1"/>
    </xf>
    <xf numFmtId="0" fontId="19" fillId="0" borderId="0" xfId="0" applyFont="1"/>
    <xf numFmtId="0" fontId="20" fillId="0" borderId="0" xfId="0" applyFont="1"/>
    <xf numFmtId="0" fontId="17" fillId="0" borderId="0" xfId="0" applyFont="1"/>
    <xf numFmtId="4" fontId="17" fillId="0" borderId="0" xfId="0" applyNumberFormat="1" applyFont="1"/>
    <xf numFmtId="0" fontId="8" fillId="2" borderId="0" xfId="0" applyFont="1" applyFill="1"/>
    <xf numFmtId="0" fontId="4" fillId="3" borderId="4" xfId="0" applyFont="1" applyFill="1" applyBorder="1"/>
    <xf numFmtId="0" fontId="4" fillId="3" borderId="4" xfId="0" applyFont="1" applyFill="1" applyBorder="1" applyAlignment="1">
      <alignment horizontal="center"/>
    </xf>
    <xf numFmtId="0" fontId="2" fillId="4" borderId="11" xfId="0" applyFont="1" applyFill="1" applyBorder="1"/>
    <xf numFmtId="4" fontId="2" fillId="4" borderId="11" xfId="0" applyNumberFormat="1" applyFont="1" applyFill="1" applyBorder="1" applyAlignment="1">
      <alignment horizontal="center"/>
    </xf>
    <xf numFmtId="0" fontId="2" fillId="4" borderId="11" xfId="0" applyFont="1" applyFill="1" applyBorder="1" applyAlignment="1">
      <alignment horizontal="left" indent="1"/>
    </xf>
    <xf numFmtId="0" fontId="2" fillId="4" borderId="11" xfId="0" applyFont="1" applyFill="1" applyBorder="1" applyAlignment="1">
      <alignment horizontal="left" indent="2"/>
    </xf>
    <xf numFmtId="0" fontId="2" fillId="4" borderId="12" xfId="0" applyFont="1" applyFill="1" applyBorder="1"/>
    <xf numFmtId="4" fontId="2" fillId="4" borderId="12" xfId="0" applyNumberFormat="1" applyFont="1" applyFill="1" applyBorder="1" applyAlignment="1">
      <alignment horizontal="center"/>
    </xf>
    <xf numFmtId="0" fontId="16" fillId="3" borderId="1" xfId="0" applyFont="1" applyFill="1" applyBorder="1" applyAlignment="1">
      <alignment horizontal="center"/>
    </xf>
    <xf numFmtId="3" fontId="6" fillId="4" borderId="0" xfId="0" applyNumberFormat="1" applyFont="1" applyFill="1"/>
    <xf numFmtId="3" fontId="6" fillId="2" borderId="0" xfId="0" applyNumberFormat="1" applyFont="1" applyFill="1"/>
    <xf numFmtId="3" fontId="6" fillId="2" borderId="1" xfId="0" applyNumberFormat="1" applyFont="1" applyFill="1" applyBorder="1"/>
    <xf numFmtId="168" fontId="6" fillId="2" borderId="1" xfId="0" applyNumberFormat="1" applyFont="1" applyFill="1" applyBorder="1"/>
    <xf numFmtId="4" fontId="2" fillId="0" borderId="0" xfId="0" applyNumberFormat="1" applyFont="1"/>
    <xf numFmtId="0" fontId="16" fillId="0" borderId="0" xfId="0" applyFont="1"/>
    <xf numFmtId="3" fontId="16" fillId="2" borderId="2" xfId="0" applyNumberFormat="1" applyFont="1" applyFill="1" applyBorder="1" applyAlignment="1">
      <alignment vertical="center"/>
    </xf>
    <xf numFmtId="168" fontId="16" fillId="2" borderId="2" xfId="0" applyNumberFormat="1" applyFont="1" applyFill="1" applyBorder="1" applyAlignment="1">
      <alignment vertical="center"/>
    </xf>
    <xf numFmtId="164" fontId="16" fillId="2" borderId="2" xfId="1" applyNumberFormat="1" applyFont="1" applyFill="1" applyBorder="1" applyAlignment="1">
      <alignment vertical="center"/>
    </xf>
    <xf numFmtId="3" fontId="16" fillId="2" borderId="0" xfId="0" applyNumberFormat="1" applyFont="1" applyFill="1" applyAlignment="1">
      <alignment vertical="center"/>
    </xf>
    <xf numFmtId="165" fontId="16" fillId="2" borderId="0" xfId="0" applyNumberFormat="1" applyFont="1" applyFill="1" applyAlignment="1">
      <alignment vertical="center"/>
    </xf>
    <xf numFmtId="164" fontId="16" fillId="2" borderId="0" xfId="1" applyNumberFormat="1" applyFont="1" applyFill="1" applyAlignment="1">
      <alignment vertical="center"/>
    </xf>
    <xf numFmtId="3" fontId="6" fillId="4" borderId="0" xfId="0" applyNumberFormat="1" applyFont="1" applyFill="1" applyAlignment="1">
      <alignment vertical="center"/>
    </xf>
    <xf numFmtId="168" fontId="6" fillId="4" borderId="0" xfId="0" applyNumberFormat="1" applyFont="1" applyFill="1" applyAlignment="1">
      <alignment vertical="center"/>
    </xf>
    <xf numFmtId="0" fontId="6" fillId="4" borderId="0" xfId="0" applyFont="1" applyFill="1" applyAlignment="1">
      <alignment vertical="center"/>
    </xf>
    <xf numFmtId="0" fontId="6" fillId="4" borderId="1" xfId="0" applyFont="1" applyFill="1" applyBorder="1" applyAlignment="1">
      <alignment vertical="center"/>
    </xf>
    <xf numFmtId="168" fontId="6" fillId="4" borderId="1" xfId="0" applyNumberFormat="1" applyFont="1" applyFill="1" applyBorder="1" applyAlignment="1">
      <alignment vertical="center"/>
    </xf>
    <xf numFmtId="164" fontId="6" fillId="4" borderId="1" xfId="1" applyNumberFormat="1" applyFont="1" applyFill="1" applyBorder="1" applyAlignment="1">
      <alignment vertical="center"/>
    </xf>
    <xf numFmtId="168" fontId="16" fillId="2" borderId="0" xfId="0" applyNumberFormat="1" applyFont="1" applyFill="1" applyBorder="1" applyAlignment="1">
      <alignment vertical="center"/>
    </xf>
    <xf numFmtId="3" fontId="6" fillId="4" borderId="1" xfId="0" applyNumberFormat="1" applyFont="1" applyFill="1" applyBorder="1" applyAlignment="1">
      <alignment vertical="center"/>
    </xf>
    <xf numFmtId="166" fontId="16" fillId="2" borderId="0" xfId="0" applyNumberFormat="1" applyFont="1" applyFill="1" applyAlignment="1">
      <alignment vertical="center"/>
    </xf>
    <xf numFmtId="168" fontId="6" fillId="4" borderId="0" xfId="0" applyNumberFormat="1" applyFont="1" applyFill="1" applyBorder="1" applyAlignment="1">
      <alignment vertical="center"/>
    </xf>
    <xf numFmtId="0" fontId="16" fillId="3" borderId="1" xfId="0" applyFont="1" applyFill="1" applyBorder="1"/>
    <xf numFmtId="0" fontId="16" fillId="4" borderId="0" xfId="0" applyFont="1" applyFill="1" applyAlignment="1">
      <alignment wrapText="1"/>
    </xf>
    <xf numFmtId="3" fontId="16" fillId="4" borderId="0" xfId="0" applyNumberFormat="1" applyFont="1" applyFill="1"/>
    <xf numFmtId="166" fontId="16" fillId="4" borderId="0" xfId="0" applyNumberFormat="1" applyFont="1" applyFill="1"/>
    <xf numFmtId="3" fontId="6" fillId="2" borderId="0" xfId="0" applyNumberFormat="1" applyFont="1" applyFill="1" applyAlignment="1">
      <alignment vertical="center"/>
    </xf>
    <xf numFmtId="168" fontId="6" fillId="2" borderId="0" xfId="0" applyNumberFormat="1" applyFont="1" applyFill="1" applyAlignment="1">
      <alignment vertical="center"/>
    </xf>
    <xf numFmtId="0" fontId="6" fillId="2" borderId="0" xfId="0" applyFont="1" applyFill="1" applyAlignment="1">
      <alignment vertical="center"/>
    </xf>
    <xf numFmtId="0" fontId="6" fillId="2" borderId="0" xfId="0" applyFont="1" applyFill="1" applyAlignment="1">
      <alignment horizontal="left" wrapText="1" indent="2"/>
    </xf>
    <xf numFmtId="3" fontId="2" fillId="4" borderId="0" xfId="2" applyNumberFormat="1" applyFont="1" applyFill="1"/>
    <xf numFmtId="164" fontId="16" fillId="4" borderId="3" xfId="1" applyNumberFormat="1" applyFont="1" applyFill="1" applyBorder="1" applyAlignment="1">
      <alignment horizontal="right" indent="1"/>
    </xf>
    <xf numFmtId="170" fontId="16" fillId="4" borderId="3" xfId="1" applyNumberFormat="1" applyFont="1" applyFill="1" applyBorder="1" applyAlignment="1">
      <alignment horizontal="right" indent="1"/>
    </xf>
    <xf numFmtId="167" fontId="6" fillId="5" borderId="0" xfId="2" applyNumberFormat="1" applyFont="1" applyFill="1" applyBorder="1" applyAlignment="1">
      <alignment horizontal="right" vertical="center" indent="1"/>
    </xf>
    <xf numFmtId="164" fontId="6" fillId="5" borderId="0" xfId="4" applyNumberFormat="1" applyFont="1" applyFill="1" applyBorder="1" applyAlignment="1">
      <alignment horizontal="right" vertical="center" indent="1"/>
    </xf>
    <xf numFmtId="170" fontId="6" fillId="5" borderId="0" xfId="1" applyNumberFormat="1" applyFont="1" applyFill="1" applyBorder="1" applyAlignment="1">
      <alignment horizontal="right" vertical="center" indent="1"/>
    </xf>
    <xf numFmtId="167" fontId="6" fillId="4" borderId="0" xfId="2" applyNumberFormat="1" applyFont="1" applyFill="1" applyBorder="1" applyAlignment="1">
      <alignment horizontal="right" vertical="center" indent="1"/>
    </xf>
    <xf numFmtId="164" fontId="6" fillId="4" borderId="0" xfId="4" applyNumberFormat="1" applyFont="1" applyFill="1" applyBorder="1" applyAlignment="1">
      <alignment horizontal="right" vertical="center" indent="1"/>
    </xf>
    <xf numFmtId="170" fontId="6" fillId="4" borderId="0" xfId="1" applyNumberFormat="1" applyFont="1" applyFill="1" applyBorder="1" applyAlignment="1">
      <alignment horizontal="right" vertical="center" indent="1"/>
    </xf>
    <xf numFmtId="167" fontId="6" fillId="5" borderId="9" xfId="2" applyNumberFormat="1" applyFont="1" applyFill="1" applyBorder="1" applyAlignment="1">
      <alignment horizontal="right" vertical="center" indent="1"/>
    </xf>
    <xf numFmtId="164" fontId="6" fillId="5" borderId="9" xfId="4" applyNumberFormat="1" applyFont="1" applyFill="1" applyBorder="1" applyAlignment="1">
      <alignment horizontal="right" vertical="center" indent="1"/>
    </xf>
    <xf numFmtId="170" fontId="6" fillId="5" borderId="9" xfId="1" applyNumberFormat="1" applyFont="1" applyFill="1" applyBorder="1" applyAlignment="1">
      <alignment horizontal="right" vertical="center" indent="1"/>
    </xf>
    <xf numFmtId="0" fontId="16" fillId="6" borderId="4" xfId="2" applyFont="1" applyFill="1" applyBorder="1" applyAlignment="1">
      <alignment horizontal="center" vertical="center"/>
    </xf>
    <xf numFmtId="167" fontId="16" fillId="4" borderId="3" xfId="2" applyNumberFormat="1" applyFont="1" applyFill="1" applyBorder="1" applyAlignment="1"/>
    <xf numFmtId="164" fontId="16" fillId="4" borderId="3" xfId="3" applyNumberFormat="1" applyFont="1" applyFill="1" applyBorder="1" applyAlignment="1">
      <alignment horizontal="right"/>
    </xf>
    <xf numFmtId="170" fontId="16" fillId="4" borderId="3" xfId="1" applyNumberFormat="1" applyFont="1" applyFill="1" applyBorder="1" applyAlignment="1"/>
    <xf numFmtId="167" fontId="6" fillId="5" borderId="0" xfId="2" applyNumberFormat="1" applyFont="1" applyFill="1" applyBorder="1" applyAlignment="1"/>
    <xf numFmtId="164" fontId="6" fillId="5" borderId="0" xfId="3" applyNumberFormat="1" applyFont="1" applyFill="1" applyBorder="1" applyAlignment="1">
      <alignment horizontal="right"/>
    </xf>
    <xf numFmtId="164" fontId="6" fillId="5" borderId="0" xfId="3" applyNumberFormat="1" applyFont="1" applyFill="1" applyBorder="1" applyAlignment="1"/>
    <xf numFmtId="10" fontId="6" fillId="5" borderId="0" xfId="1" applyNumberFormat="1" applyFont="1" applyFill="1" applyBorder="1" applyAlignment="1"/>
    <xf numFmtId="167" fontId="6" fillId="4" borderId="0" xfId="2" applyNumberFormat="1" applyFont="1" applyFill="1" applyBorder="1" applyAlignment="1"/>
    <xf numFmtId="164" fontId="6" fillId="4" borderId="0" xfId="3" applyNumberFormat="1" applyFont="1" applyFill="1" applyBorder="1" applyAlignment="1">
      <alignment horizontal="right"/>
    </xf>
    <xf numFmtId="164" fontId="6" fillId="4" borderId="0" xfId="3" applyNumberFormat="1" applyFont="1" applyFill="1" applyBorder="1" applyAlignment="1"/>
    <xf numFmtId="10" fontId="6" fillId="4" borderId="0" xfId="1" applyNumberFormat="1" applyFont="1" applyFill="1" applyBorder="1" applyAlignment="1"/>
    <xf numFmtId="167" fontId="6" fillId="5" borderId="9" xfId="2" applyNumberFormat="1" applyFont="1" applyFill="1" applyBorder="1" applyAlignment="1"/>
    <xf numFmtId="164" fontId="6" fillId="5" borderId="9" xfId="3" applyNumberFormat="1" applyFont="1" applyFill="1" applyBorder="1" applyAlignment="1">
      <alignment horizontal="right"/>
    </xf>
    <xf numFmtId="164" fontId="6" fillId="5" borderId="9" xfId="3" applyNumberFormat="1" applyFont="1" applyFill="1" applyBorder="1" applyAlignment="1"/>
    <xf numFmtId="10" fontId="6" fillId="5" borderId="9" xfId="1" applyNumberFormat="1" applyFont="1" applyFill="1" applyBorder="1" applyAlignment="1"/>
    <xf numFmtId="169" fontId="6" fillId="4" borderId="0" xfId="2" applyNumberFormat="1" applyFont="1" applyFill="1"/>
    <xf numFmtId="169" fontId="6" fillId="5" borderId="0" xfId="2" applyNumberFormat="1" applyFont="1" applyFill="1"/>
    <xf numFmtId="169" fontId="6" fillId="5" borderId="9" xfId="2" applyNumberFormat="1" applyFont="1" applyFill="1" applyBorder="1"/>
    <xf numFmtId="0" fontId="6" fillId="5" borderId="9" xfId="2" applyFont="1" applyFill="1" applyBorder="1"/>
    <xf numFmtId="169" fontId="6" fillId="0" borderId="0" xfId="2" applyNumberFormat="1" applyFont="1"/>
    <xf numFmtId="0" fontId="2" fillId="4" borderId="0" xfId="2" applyFont="1" applyFill="1" applyAlignment="1">
      <alignment horizontal="left" wrapText="1" indent="3"/>
    </xf>
    <xf numFmtId="0" fontId="2" fillId="5" borderId="1" xfId="2" applyFont="1" applyFill="1" applyBorder="1" applyAlignment="1">
      <alignment horizontal="left" wrapText="1" indent="2"/>
    </xf>
    <xf numFmtId="166" fontId="6" fillId="5" borderId="1" xfId="2" applyNumberFormat="1" applyFont="1" applyFill="1" applyBorder="1" applyAlignment="1">
      <alignment horizontal="right" indent="1"/>
    </xf>
    <xf numFmtId="0" fontId="4" fillId="3" borderId="3" xfId="0" applyFont="1" applyFill="1" applyBorder="1" applyAlignment="1">
      <alignment horizontal="center" wrapText="1"/>
    </xf>
    <xf numFmtId="3" fontId="2" fillId="4" borderId="0" xfId="0" applyNumberFormat="1" applyFont="1" applyFill="1"/>
    <xf numFmtId="166" fontId="2" fillId="4" borderId="0" xfId="0" applyNumberFormat="1" applyFont="1" applyFill="1"/>
    <xf numFmtId="3" fontId="2" fillId="2" borderId="0" xfId="0" applyNumberFormat="1" applyFont="1" applyFill="1"/>
    <xf numFmtId="166" fontId="2" fillId="2" borderId="0" xfId="0" applyNumberFormat="1" applyFont="1" applyFill="1"/>
    <xf numFmtId="3" fontId="2" fillId="2" borderId="1" xfId="0" applyNumberFormat="1" applyFont="1" applyFill="1" applyBorder="1"/>
    <xf numFmtId="166" fontId="2" fillId="2" borderId="1" xfId="0" applyNumberFormat="1" applyFont="1" applyFill="1" applyBorder="1"/>
    <xf numFmtId="3" fontId="2" fillId="0" borderId="0" xfId="0" applyNumberFormat="1" applyFont="1"/>
    <xf numFmtId="0" fontId="2" fillId="0" borderId="0" xfId="0" applyFont="1" applyBorder="1"/>
    <xf numFmtId="3" fontId="4" fillId="4" borderId="0" xfId="0" applyNumberFormat="1" applyFont="1" applyFill="1"/>
    <xf numFmtId="164" fontId="2" fillId="2" borderId="0" xfId="1" applyNumberFormat="1" applyFont="1" applyFill="1"/>
    <xf numFmtId="0" fontId="2" fillId="4" borderId="0" xfId="0" applyFont="1" applyFill="1" applyAlignment="1">
      <alignment horizontal="left" indent="1"/>
    </xf>
    <xf numFmtId="10" fontId="2" fillId="2" borderId="0" xfId="1" applyNumberFormat="1" applyFont="1" applyFill="1"/>
    <xf numFmtId="0" fontId="2" fillId="4" borderId="1" xfId="0" applyFont="1" applyFill="1" applyBorder="1" applyAlignment="1">
      <alignment horizontal="left" indent="1"/>
    </xf>
    <xf numFmtId="3" fontId="2" fillId="4" borderId="1" xfId="0" applyNumberFormat="1" applyFont="1" applyFill="1" applyBorder="1"/>
    <xf numFmtId="0" fontId="22" fillId="0" borderId="0" xfId="0" applyFont="1"/>
    <xf numFmtId="0" fontId="22" fillId="3" borderId="2" xfId="0" applyFont="1" applyFill="1" applyBorder="1" applyAlignment="1">
      <alignment horizontal="left" vertical="center"/>
    </xf>
    <xf numFmtId="0" fontId="22" fillId="3" borderId="1" xfId="0" applyFont="1" applyFill="1" applyBorder="1" applyAlignment="1">
      <alignment horizontal="center" vertical="center" wrapText="1"/>
    </xf>
    <xf numFmtId="0" fontId="22" fillId="4" borderId="0" xfId="0" applyFont="1" applyFill="1"/>
    <xf numFmtId="3" fontId="22" fillId="4" borderId="0" xfId="0" applyNumberFormat="1" applyFont="1" applyFill="1" applyAlignment="1">
      <alignment horizontal="right" vertical="center" indent="1"/>
    </xf>
    <xf numFmtId="164" fontId="22" fillId="4" borderId="0" xfId="1" applyNumberFormat="1" applyFont="1" applyFill="1" applyAlignment="1">
      <alignment horizontal="right" vertical="center" indent="1"/>
    </xf>
    <xf numFmtId="0" fontId="0" fillId="2" borderId="0" xfId="0" applyFont="1" applyFill="1" applyAlignment="1">
      <alignment horizontal="left" wrapText="1" indent="1"/>
    </xf>
    <xf numFmtId="3" fontId="0" fillId="2" borderId="0" xfId="0" applyNumberFormat="1" applyFont="1" applyFill="1" applyAlignment="1">
      <alignment horizontal="right" vertical="center" indent="1"/>
    </xf>
    <xf numFmtId="167" fontId="0" fillId="2" borderId="0" xfId="0" applyNumberFormat="1" applyFont="1" applyFill="1" applyAlignment="1">
      <alignment horizontal="right" vertical="center" indent="1"/>
    </xf>
    <xf numFmtId="164" fontId="0" fillId="2" borderId="0" xfId="1" applyNumberFormat="1" applyFont="1" applyFill="1" applyAlignment="1">
      <alignment horizontal="right" vertical="center" indent="1"/>
    </xf>
    <xf numFmtId="0" fontId="0" fillId="4" borderId="0" xfId="0" applyFont="1" applyFill="1" applyAlignment="1">
      <alignment horizontal="left" wrapText="1" indent="1"/>
    </xf>
    <xf numFmtId="3" fontId="0" fillId="4" borderId="0" xfId="0" applyNumberFormat="1" applyFont="1" applyFill="1" applyAlignment="1">
      <alignment horizontal="right" vertical="center" indent="1"/>
    </xf>
    <xf numFmtId="167" fontId="0" fillId="4" borderId="0" xfId="0" applyNumberFormat="1" applyFont="1" applyFill="1" applyAlignment="1">
      <alignment horizontal="right" vertical="center" indent="1"/>
    </xf>
    <xf numFmtId="164" fontId="0" fillId="4" borderId="0" xfId="1" applyNumberFormat="1" applyFont="1" applyFill="1" applyAlignment="1">
      <alignment horizontal="right" vertical="center" indent="1"/>
    </xf>
    <xf numFmtId="4" fontId="0" fillId="4" borderId="0" xfId="0" applyNumberFormat="1" applyFont="1" applyFill="1" applyAlignment="1">
      <alignment horizontal="right" vertical="center" indent="1"/>
    </xf>
    <xf numFmtId="0" fontId="0" fillId="4" borderId="0" xfId="0" applyFont="1" applyFill="1" applyBorder="1" applyAlignment="1">
      <alignment horizontal="left" wrapText="1" indent="1"/>
    </xf>
    <xf numFmtId="3" fontId="0" fillId="4" borderId="0" xfId="0" applyNumberFormat="1" applyFont="1" applyFill="1" applyBorder="1" applyAlignment="1">
      <alignment horizontal="right" vertical="center" indent="1"/>
    </xf>
    <xf numFmtId="167" fontId="0" fillId="4" borderId="0" xfId="0" applyNumberFormat="1" applyFont="1" applyFill="1" applyBorder="1" applyAlignment="1">
      <alignment horizontal="right" vertical="center" indent="1"/>
    </xf>
    <xf numFmtId="0" fontId="0" fillId="0" borderId="0" xfId="0" applyFont="1" applyAlignment="1">
      <alignment horizontal="left" wrapText="1" indent="1"/>
    </xf>
    <xf numFmtId="3" fontId="0" fillId="0" borderId="0" xfId="0" applyNumberFormat="1" applyFont="1" applyAlignment="1">
      <alignment horizontal="right" vertical="center" indent="1"/>
    </xf>
    <xf numFmtId="164" fontId="0" fillId="0" borderId="0" xfId="1" applyNumberFormat="1" applyFont="1" applyAlignment="1">
      <alignment horizontal="right" vertical="center" indent="1"/>
    </xf>
    <xf numFmtId="0" fontId="0" fillId="0" borderId="0" xfId="0" applyFont="1" applyBorder="1" applyAlignment="1">
      <alignment horizontal="left" wrapText="1" indent="1"/>
    </xf>
    <xf numFmtId="3" fontId="0" fillId="0" borderId="0" xfId="0" applyNumberFormat="1" applyFont="1" applyBorder="1" applyAlignment="1">
      <alignment horizontal="right" vertical="center" indent="1"/>
    </xf>
    <xf numFmtId="0" fontId="0" fillId="4" borderId="1" xfId="0" applyFont="1" applyFill="1" applyBorder="1" applyAlignment="1">
      <alignment horizontal="left" wrapText="1" indent="1"/>
    </xf>
    <xf numFmtId="3" fontId="0" fillId="4" borderId="1" xfId="0" applyNumberFormat="1" applyFont="1" applyFill="1" applyBorder="1" applyAlignment="1">
      <alignment horizontal="right" vertical="center" indent="1"/>
    </xf>
    <xf numFmtId="164" fontId="0" fillId="4" borderId="1" xfId="1" applyNumberFormat="1" applyFont="1" applyFill="1" applyBorder="1" applyAlignment="1">
      <alignment horizontal="right" vertical="center" indent="1"/>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170" fontId="2" fillId="0" borderId="0" xfId="0" applyNumberFormat="1" applyFont="1"/>
    <xf numFmtId="168" fontId="6" fillId="4" borderId="0" xfId="0" applyNumberFormat="1" applyFont="1" applyFill="1"/>
    <xf numFmtId="168" fontId="6" fillId="2" borderId="0" xfId="0" applyNumberFormat="1" applyFont="1" applyFill="1"/>
    <xf numFmtId="3" fontId="16" fillId="5" borderId="0" xfId="0" applyNumberFormat="1" applyFont="1" applyFill="1" applyAlignment="1">
      <alignment horizontal="right" vertical="center" indent="1"/>
    </xf>
    <xf numFmtId="164" fontId="4" fillId="5" borderId="0" xfId="1" applyNumberFormat="1" applyFont="1" applyFill="1" applyAlignment="1">
      <alignment horizontal="right" vertical="center" indent="1"/>
    </xf>
    <xf numFmtId="3" fontId="6" fillId="4" borderId="0" xfId="0" applyNumberFormat="1" applyFont="1" applyFill="1" applyAlignment="1">
      <alignment horizontal="right" vertical="center" indent="1"/>
    </xf>
    <xf numFmtId="164" fontId="2" fillId="4" borderId="0" xfId="1" applyNumberFormat="1" applyFont="1" applyFill="1" applyAlignment="1">
      <alignment horizontal="right" vertical="center" indent="1"/>
    </xf>
    <xf numFmtId="3" fontId="6" fillId="5" borderId="0" xfId="0" applyNumberFormat="1" applyFont="1" applyFill="1" applyAlignment="1">
      <alignment horizontal="right" vertical="center" indent="1"/>
    </xf>
    <xf numFmtId="164" fontId="2" fillId="5" borderId="0" xfId="1" applyNumberFormat="1" applyFont="1" applyFill="1" applyAlignment="1">
      <alignment horizontal="right" vertical="center" indent="1"/>
    </xf>
    <xf numFmtId="3" fontId="16" fillId="4" borderId="0" xfId="0" applyNumberFormat="1" applyFont="1" applyFill="1" applyAlignment="1">
      <alignment horizontal="right" vertical="center" indent="1"/>
    </xf>
    <xf numFmtId="164" fontId="4" fillId="4" borderId="0" xfId="1" applyNumberFormat="1" applyFont="1" applyFill="1" applyAlignment="1">
      <alignment horizontal="right" vertical="center" indent="1"/>
    </xf>
    <xf numFmtId="0" fontId="6" fillId="4" borderId="0" xfId="0" applyFont="1" applyFill="1" applyAlignment="1">
      <alignment horizontal="right" vertical="center" indent="1"/>
    </xf>
    <xf numFmtId="3" fontId="6" fillId="5" borderId="1" xfId="0" applyNumberFormat="1" applyFont="1" applyFill="1" applyBorder="1" applyAlignment="1">
      <alignment horizontal="right" vertical="center" indent="1"/>
    </xf>
    <xf numFmtId="164" fontId="2" fillId="5" borderId="1" xfId="1" applyNumberFormat="1" applyFont="1" applyFill="1" applyBorder="1" applyAlignment="1">
      <alignment horizontal="right" vertical="center" indent="1"/>
    </xf>
    <xf numFmtId="3" fontId="16" fillId="4" borderId="2" xfId="0" applyNumberFormat="1" applyFont="1" applyFill="1" applyBorder="1" applyAlignment="1">
      <alignment horizontal="right" vertical="center" indent="1"/>
    </xf>
    <xf numFmtId="164" fontId="4" fillId="4" borderId="2" xfId="1" applyNumberFormat="1" applyFont="1" applyFill="1" applyBorder="1" applyAlignment="1">
      <alignment horizontal="right" vertical="center" indent="1"/>
    </xf>
    <xf numFmtId="0" fontId="16" fillId="4" borderId="0" xfId="0" applyFont="1" applyFill="1" applyAlignment="1">
      <alignment horizontal="right" indent="1"/>
    </xf>
    <xf numFmtId="164" fontId="4" fillId="4" borderId="0" xfId="1" applyNumberFormat="1" applyFont="1" applyFill="1" applyAlignment="1">
      <alignment horizontal="right" indent="1"/>
    </xf>
    <xf numFmtId="0" fontId="6" fillId="5" borderId="0" xfId="0" applyFont="1" applyFill="1" applyAlignment="1">
      <alignment horizontal="right" indent="1"/>
    </xf>
    <xf numFmtId="164" fontId="2" fillId="5" borderId="0" xfId="1" applyNumberFormat="1" applyFont="1" applyFill="1" applyAlignment="1">
      <alignment horizontal="right" indent="1"/>
    </xf>
    <xf numFmtId="0" fontId="6" fillId="4" borderId="1" xfId="0" applyFont="1" applyFill="1" applyBorder="1" applyAlignment="1">
      <alignment horizontal="right" indent="1"/>
    </xf>
    <xf numFmtId="164" fontId="2" fillId="4" borderId="1" xfId="1" applyNumberFormat="1" applyFont="1" applyFill="1" applyBorder="1" applyAlignment="1">
      <alignment horizontal="right" indent="1"/>
    </xf>
    <xf numFmtId="0" fontId="4" fillId="3" borderId="0" xfId="0" applyFont="1" applyFill="1" applyBorder="1" applyAlignment="1">
      <alignment horizontal="center"/>
    </xf>
    <xf numFmtId="0" fontId="4" fillId="3" borderId="1" xfId="0" applyFont="1" applyFill="1" applyBorder="1" applyAlignment="1">
      <alignment horizontal="center"/>
    </xf>
    <xf numFmtId="0" fontId="4" fillId="3" borderId="0" xfId="0" applyFont="1" applyFill="1" applyAlignment="1">
      <alignment horizontal="center"/>
    </xf>
    <xf numFmtId="0" fontId="6" fillId="4" borderId="0" xfId="2" applyFont="1" applyFill="1" applyAlignment="1">
      <alignment horizontal="left" vertical="top" wrapText="1"/>
    </xf>
    <xf numFmtId="0" fontId="4" fillId="4" borderId="0" xfId="2" applyFont="1" applyFill="1" applyAlignment="1">
      <alignment horizontal="center"/>
    </xf>
    <xf numFmtId="0" fontId="2" fillId="4" borderId="0" xfId="2" applyFont="1" applyFill="1" applyAlignment="1">
      <alignment horizontal="center"/>
    </xf>
    <xf numFmtId="0" fontId="2" fillId="4" borderId="0" xfId="2" applyFont="1" applyFill="1" applyBorder="1" applyAlignment="1">
      <alignment horizontal="left" vertical="top" wrapText="1"/>
    </xf>
    <xf numFmtId="0" fontId="4" fillId="6" borderId="4" xfId="2" applyFont="1" applyFill="1" applyBorder="1" applyAlignment="1">
      <alignment horizontal="left" vertical="center" indent="1"/>
    </xf>
    <xf numFmtId="0" fontId="4" fillId="6" borderId="7" xfId="2" applyFont="1" applyFill="1" applyBorder="1" applyAlignment="1">
      <alignment horizontal="center" vertical="center" wrapText="1"/>
    </xf>
    <xf numFmtId="0" fontId="4" fillId="6" borderId="5" xfId="2" applyFont="1" applyFill="1" applyBorder="1" applyAlignment="1">
      <alignment horizontal="center" vertical="center" wrapText="1"/>
    </xf>
    <xf numFmtId="0" fontId="4" fillId="3" borderId="0" xfId="0" applyFont="1" applyFill="1" applyAlignment="1">
      <alignment horizontal="left" vertical="center"/>
    </xf>
    <xf numFmtId="0" fontId="4" fillId="3" borderId="1" xfId="0" applyFont="1" applyFill="1" applyBorder="1" applyAlignment="1">
      <alignment horizontal="left" vertical="center"/>
    </xf>
    <xf numFmtId="0" fontId="4" fillId="3" borderId="0" xfId="0" applyFont="1" applyFill="1" applyBorder="1" applyAlignment="1">
      <alignment horizontal="center"/>
    </xf>
    <xf numFmtId="0" fontId="4" fillId="3" borderId="3" xfId="0" applyFont="1" applyFill="1" applyBorder="1" applyAlignment="1">
      <alignment horizontal="center" wrapText="1"/>
    </xf>
    <xf numFmtId="0" fontId="4" fillId="3" borderId="1" xfId="0" applyFont="1" applyFill="1" applyBorder="1" applyAlignment="1">
      <alignment horizontal="center" wrapText="1"/>
    </xf>
    <xf numFmtId="0" fontId="4" fillId="3" borderId="1" xfId="0" applyFont="1" applyFill="1" applyBorder="1" applyAlignment="1">
      <alignment horizontal="center"/>
    </xf>
    <xf numFmtId="0" fontId="4" fillId="2" borderId="0" xfId="0" applyFont="1" applyFill="1" applyAlignment="1">
      <alignment horizontal="center" wrapText="1"/>
    </xf>
    <xf numFmtId="0" fontId="4" fillId="2" borderId="1" xfId="0" applyFont="1" applyFill="1" applyBorder="1" applyAlignment="1">
      <alignment horizontal="center" wrapText="1"/>
    </xf>
    <xf numFmtId="0" fontId="4" fillId="3" borderId="0" xfId="0" applyFont="1" applyFill="1" applyAlignment="1">
      <alignment horizontal="center"/>
    </xf>
    <xf numFmtId="0" fontId="16" fillId="3" borderId="3" xfId="0" applyFont="1" applyFill="1" applyBorder="1" applyAlignment="1">
      <alignment horizontal="center" wrapText="1"/>
    </xf>
    <xf numFmtId="0" fontId="16" fillId="3" borderId="1" xfId="0" applyFont="1" applyFill="1" applyBorder="1" applyAlignment="1">
      <alignment horizontal="center" wrapText="1"/>
    </xf>
    <xf numFmtId="0" fontId="4" fillId="3" borderId="3" xfId="0" applyFont="1" applyFill="1" applyBorder="1" applyAlignment="1">
      <alignment horizontal="left" vertical="center"/>
    </xf>
    <xf numFmtId="0" fontId="16" fillId="3" borderId="3" xfId="0" applyFont="1" applyFill="1" applyBorder="1" applyAlignment="1">
      <alignment horizontal="center"/>
    </xf>
    <xf numFmtId="0" fontId="16" fillId="3" borderId="3"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4" fillId="6" borderId="7" xfId="2" applyFont="1" applyFill="1" applyBorder="1" applyAlignment="1">
      <alignment horizontal="center" wrapText="1"/>
    </xf>
    <xf numFmtId="0" fontId="4" fillId="6" borderId="5" xfId="2" applyFont="1" applyFill="1" applyBorder="1" applyAlignment="1">
      <alignment horizontal="center" wrapText="1"/>
    </xf>
    <xf numFmtId="0" fontId="4" fillId="0" borderId="0" xfId="2" applyFont="1" applyAlignment="1">
      <alignment horizontal="center"/>
    </xf>
    <xf numFmtId="3" fontId="6" fillId="5" borderId="0" xfId="3" applyNumberFormat="1" applyFont="1" applyFill="1" applyBorder="1" applyAlignment="1">
      <alignment horizontal="right" indent="1"/>
    </xf>
    <xf numFmtId="3" fontId="6" fillId="4" borderId="0" xfId="3" applyNumberFormat="1" applyFont="1" applyFill="1" applyBorder="1" applyAlignment="1">
      <alignment horizontal="right" indent="1"/>
    </xf>
    <xf numFmtId="3" fontId="14" fillId="5" borderId="0" xfId="3" applyNumberFormat="1" applyFont="1" applyFill="1" applyAlignment="1">
      <alignment horizontal="right" indent="1"/>
    </xf>
    <xf numFmtId="3" fontId="14" fillId="5" borderId="0" xfId="2" applyNumberFormat="1" applyFont="1" applyFill="1" applyAlignment="1">
      <alignment horizontal="right" indent="1"/>
    </xf>
    <xf numFmtId="3" fontId="6" fillId="4" borderId="0" xfId="3" applyNumberFormat="1" applyFont="1" applyFill="1" applyAlignment="1">
      <alignment horizontal="right" indent="1"/>
    </xf>
    <xf numFmtId="3" fontId="6" fillId="5" borderId="0" xfId="3" applyNumberFormat="1" applyFont="1" applyFill="1" applyAlignment="1">
      <alignment horizontal="right" indent="1"/>
    </xf>
    <xf numFmtId="3" fontId="14" fillId="4" borderId="0" xfId="3" applyNumberFormat="1" applyFont="1" applyFill="1" applyAlignment="1">
      <alignment horizontal="right" indent="1"/>
    </xf>
    <xf numFmtId="3" fontId="12" fillId="0" borderId="0" xfId="0" applyNumberFormat="1" applyFont="1"/>
    <xf numFmtId="170" fontId="12" fillId="0" borderId="0" xfId="1" applyNumberFormat="1" applyFont="1"/>
    <xf numFmtId="0" fontId="24" fillId="0" borderId="0" xfId="0" applyFont="1"/>
    <xf numFmtId="0" fontId="4" fillId="3" borderId="0" xfId="0" applyFont="1" applyFill="1" applyBorder="1" applyAlignment="1">
      <alignment horizontal="left" vertical="center" wrapText="1"/>
    </xf>
    <xf numFmtId="0" fontId="4" fillId="3" borderId="1" xfId="0" applyFont="1" applyFill="1" applyBorder="1" applyAlignment="1">
      <alignment horizontal="left" vertical="center" wrapText="1"/>
    </xf>
    <xf numFmtId="3" fontId="4" fillId="4" borderId="0" xfId="0" applyNumberFormat="1" applyFont="1" applyFill="1" applyAlignment="1">
      <alignment horizontal="right"/>
    </xf>
    <xf numFmtId="164" fontId="4" fillId="4" borderId="3" xfId="1" applyNumberFormat="1" applyFont="1" applyFill="1" applyBorder="1"/>
    <xf numFmtId="3" fontId="2" fillId="2" borderId="0" xfId="0" applyNumberFormat="1" applyFont="1" applyFill="1" applyAlignment="1">
      <alignment horizontal="right"/>
    </xf>
    <xf numFmtId="164" fontId="2" fillId="2" borderId="0" xfId="1" applyNumberFormat="1" applyFont="1" applyFill="1" applyBorder="1"/>
    <xf numFmtId="3" fontId="2" fillId="4" borderId="0" xfId="0" applyNumberFormat="1" applyFont="1" applyFill="1" applyAlignment="1">
      <alignment horizontal="right"/>
    </xf>
    <xf numFmtId="164" fontId="2" fillId="4" borderId="0" xfId="1" applyNumberFormat="1" applyFont="1" applyFill="1" applyBorder="1"/>
    <xf numFmtId="0" fontId="6" fillId="4" borderId="0" xfId="0" applyFont="1" applyFill="1" applyBorder="1" applyAlignment="1">
      <alignment horizontal="left" wrapText="1" indent="1"/>
    </xf>
    <xf numFmtId="3" fontId="2" fillId="4" borderId="0" xfId="0" applyNumberFormat="1" applyFont="1" applyFill="1" applyBorder="1"/>
    <xf numFmtId="0" fontId="6" fillId="4" borderId="1" xfId="0" applyFont="1" applyFill="1" applyBorder="1" applyAlignment="1">
      <alignment horizontal="left" wrapText="1" indent="1"/>
    </xf>
    <xf numFmtId="3" fontId="2" fillId="4" borderId="1" xfId="0" applyNumberFormat="1" applyFont="1" applyFill="1" applyBorder="1" applyAlignment="1">
      <alignment horizontal="right"/>
    </xf>
    <xf numFmtId="3" fontId="2" fillId="0" borderId="0" xfId="0" applyNumberFormat="1" applyFont="1" applyFill="1" applyAlignment="1">
      <alignment horizontal="right"/>
    </xf>
    <xf numFmtId="164" fontId="2" fillId="0" borderId="0" xfId="1" applyNumberFormat="1" applyFont="1" applyFill="1" applyBorder="1"/>
    <xf numFmtId="10" fontId="2" fillId="0" borderId="0" xfId="0" applyNumberFormat="1" applyFont="1"/>
    <xf numFmtId="0" fontId="4" fillId="3" borderId="3" xfId="0" applyFont="1" applyFill="1" applyBorder="1" applyAlignment="1">
      <alignment horizontal="center"/>
    </xf>
    <xf numFmtId="3" fontId="4" fillId="4" borderId="0" xfId="0" applyNumberFormat="1" applyFont="1" applyFill="1" applyAlignment="1">
      <alignment vertical="center"/>
    </xf>
    <xf numFmtId="3" fontId="2" fillId="2" borderId="0" xfId="0" applyNumberFormat="1" applyFont="1" applyFill="1" applyAlignment="1">
      <alignment vertical="center"/>
    </xf>
    <xf numFmtId="164" fontId="6" fillId="0" borderId="0" xfId="1" applyNumberFormat="1" applyFont="1"/>
    <xf numFmtId="0" fontId="2" fillId="4" borderId="0" xfId="0" applyFont="1" applyFill="1" applyAlignment="1">
      <alignment horizontal="left" wrapText="1" indent="2"/>
    </xf>
    <xf numFmtId="3" fontId="2" fillId="4" borderId="0" xfId="0" applyNumberFormat="1" applyFont="1" applyFill="1" applyAlignment="1">
      <alignment vertical="center"/>
    </xf>
    <xf numFmtId="0" fontId="2" fillId="2" borderId="0" xfId="0" applyFont="1" applyFill="1" applyAlignment="1">
      <alignment horizontal="left" wrapText="1" indent="2"/>
    </xf>
    <xf numFmtId="0" fontId="2" fillId="2" borderId="1" xfId="0" applyFont="1" applyFill="1" applyBorder="1" applyAlignment="1">
      <alignment horizontal="left" indent="1"/>
    </xf>
    <xf numFmtId="0" fontId="2" fillId="2" borderId="1" xfId="0" applyFont="1" applyFill="1" applyBorder="1" applyAlignment="1">
      <alignment horizontal="right" vertical="center"/>
    </xf>
    <xf numFmtId="0" fontId="2" fillId="2" borderId="1" xfId="0" applyFont="1" applyFill="1" applyBorder="1" applyAlignment="1">
      <alignment horizontal="right"/>
    </xf>
    <xf numFmtId="0" fontId="6" fillId="4" borderId="1" xfId="0" applyFont="1" applyFill="1" applyBorder="1" applyAlignment="1">
      <alignment horizontal="left" wrapText="1" indent="2"/>
    </xf>
  </cellXfs>
  <cellStyles count="5">
    <cellStyle name="Millares 2" xfId="3"/>
    <cellStyle name="Normal" xfId="0" builtinId="0"/>
    <cellStyle name="Normal 2" xfId="2"/>
    <cellStyle name="Porcentaje" xfId="1" builtinId="5"/>
    <cellStyle name="Porcentaje 2" xfId="4"/>
  </cellStyles>
  <dxfs count="0"/>
  <tableStyles count="0" defaultTableStyle="TableStyleMedium2" defaultPivotStyle="PivotStyleLight16"/>
  <colors>
    <mruColors>
      <color rgb="FF9BBB59"/>
      <color rgb="FF31859C"/>
      <color rgb="FFF79646"/>
      <color rgb="FFBFBFBF"/>
      <color rgb="FFC0504D"/>
      <color rgb="FF4F6228"/>
      <color rgb="FF004080"/>
      <color rgb="FF538501"/>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180704%20PGF%202018-Maritz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síntesis"/>
      <sheetName val="ISRE"/>
      <sheetName val="ISRE Deducciones"/>
      <sheetName val="ISRE Deducciones por sector"/>
      <sheetName val="ISRE diferimientos"/>
      <sheetName val="ISRE facilidades adm"/>
      <sheetName val="R. Subs empleo C.A.1"/>
      <sheetName val="R. Subs empleo C.A.2"/>
      <sheetName val="R. Subs empleo C.A.3"/>
      <sheetName val="ISR"/>
      <sheetName val="ISR deducciones"/>
      <sheetName val="ISR exenciones"/>
      <sheetName val="ISR reg especiales"/>
      <sheetName val="IVA exenciones"/>
      <sheetName val="IVA tasas reducidas"/>
      <sheetName val="IVA distrib deciles"/>
      <sheetName val="ISR diferimientos"/>
      <sheetName val="IEPS Exención"/>
      <sheetName val="Estímulos"/>
    </sheetNames>
    <sheetDataSet>
      <sheetData sheetId="0" refreshError="1"/>
      <sheetData sheetId="1">
        <row r="4">
          <cell r="C4">
            <v>2018</v>
          </cell>
          <cell r="D4">
            <v>2019</v>
          </cell>
        </row>
        <row r="5">
          <cell r="B5" t="str">
            <v>Deducciones</v>
          </cell>
          <cell r="C5">
            <v>20712</v>
          </cell>
          <cell r="D5">
            <v>22031</v>
          </cell>
        </row>
        <row r="6">
          <cell r="B6" t="str">
            <v>Exenciones</v>
          </cell>
          <cell r="C6">
            <v>12001</v>
          </cell>
          <cell r="D6">
            <v>12765</v>
          </cell>
        </row>
        <row r="7">
          <cell r="B7" t="str">
            <v>Regímenes especiales o sectoriales</v>
          </cell>
          <cell r="C7">
            <v>11274</v>
          </cell>
          <cell r="D7">
            <v>11993</v>
          </cell>
        </row>
        <row r="8">
          <cell r="B8" t="str">
            <v>Diferimientos</v>
          </cell>
          <cell r="C8">
            <v>24194</v>
          </cell>
          <cell r="D8">
            <v>17728</v>
          </cell>
        </row>
        <row r="9">
          <cell r="B9" t="str">
            <v>Facilidades administrativas</v>
          </cell>
          <cell r="C9">
            <v>5029</v>
          </cell>
          <cell r="D9">
            <v>5349</v>
          </cell>
        </row>
        <row r="10">
          <cell r="B10" t="str">
            <v>Subsidio para el empleo</v>
          </cell>
          <cell r="C10">
            <v>47929</v>
          </cell>
          <cell r="D10">
            <v>50979</v>
          </cell>
        </row>
      </sheetData>
      <sheetData sheetId="2">
        <row r="6">
          <cell r="B6" t="str">
            <v>Aquisición de automóviles</v>
          </cell>
          <cell r="C6">
            <v>16261</v>
          </cell>
        </row>
        <row r="7">
          <cell r="B7" t="str">
            <v>Donativos 1</v>
          </cell>
          <cell r="C7">
            <v>2713</v>
          </cell>
        </row>
        <row r="8">
          <cell r="B8" t="str">
            <v>Arrendamiento de automóviles</v>
          </cell>
          <cell r="C8">
            <v>653</v>
          </cell>
        </row>
        <row r="9">
          <cell r="B9" t="str">
            <v>Consumo en restaurantes</v>
          </cell>
          <cell r="C9">
            <v>819</v>
          </cell>
        </row>
        <row r="10">
          <cell r="B10" t="str">
            <v>Adquisición de bicicletas y motocicletas 2</v>
          </cell>
          <cell r="C10">
            <v>9</v>
          </cell>
        </row>
        <row r="11">
          <cell r="B11" t="str">
            <v>Adicional del salario 3</v>
          </cell>
          <cell r="C11">
            <v>257</v>
          </cell>
        </row>
      </sheetData>
      <sheetData sheetId="3" refreshError="1"/>
      <sheetData sheetId="4">
        <row r="6">
          <cell r="E6">
            <v>0.38902207158799701</v>
          </cell>
        </row>
        <row r="7">
          <cell r="E7">
            <v>0.31115152517153011</v>
          </cell>
        </row>
        <row r="8">
          <cell r="E8">
            <v>0.12374969000578656</v>
          </cell>
        </row>
        <row r="9">
          <cell r="E9">
            <v>9.6263536413986939E-2</v>
          </cell>
        </row>
        <row r="10">
          <cell r="E10">
            <v>3.5339340332313798E-2</v>
          </cell>
        </row>
        <row r="11">
          <cell r="E11">
            <v>2.5130197569645366E-2</v>
          </cell>
        </row>
        <row r="12">
          <cell r="E12">
            <v>1.9343638918740184E-2</v>
          </cell>
        </row>
        <row r="13">
          <cell r="E13">
            <v>0</v>
          </cell>
        </row>
      </sheetData>
      <sheetData sheetId="5">
        <row r="7">
          <cell r="E7">
            <v>0.45575661165241599</v>
          </cell>
        </row>
        <row r="8">
          <cell r="E8">
            <v>7.9140982302644658E-2</v>
          </cell>
        </row>
        <row r="9">
          <cell r="E9">
            <v>0.46510240604493935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tabSelected="1" zoomScaleNormal="100" workbookViewId="0">
      <selection activeCell="B2" sqref="B2:F2"/>
    </sheetView>
  </sheetViews>
  <sheetFormatPr baseColWidth="10" defaultRowHeight="12.75" x14ac:dyDescent="0.2"/>
  <cols>
    <col min="1" max="1" width="11.42578125" style="48"/>
    <col min="2" max="2" width="37.140625" style="48" customWidth="1"/>
    <col min="3" max="6" width="12.140625" style="48" customWidth="1"/>
    <col min="7" max="16384" width="11.42578125" style="48"/>
  </cols>
  <sheetData>
    <row r="2" spans="2:6" ht="15" x14ac:dyDescent="0.2">
      <c r="B2" s="303" t="s">
        <v>191</v>
      </c>
      <c r="C2" s="303"/>
      <c r="D2" s="303"/>
      <c r="E2" s="303"/>
      <c r="F2" s="303"/>
    </row>
    <row r="3" spans="2:6" x14ac:dyDescent="0.2">
      <c r="B3" s="304" t="s">
        <v>114</v>
      </c>
      <c r="C3" s="304"/>
      <c r="D3" s="304"/>
      <c r="E3" s="304"/>
      <c r="F3" s="304"/>
    </row>
    <row r="4" spans="2:6" ht="30" customHeight="1" x14ac:dyDescent="0.2">
      <c r="B4" s="306" t="s">
        <v>113</v>
      </c>
      <c r="C4" s="307" t="s">
        <v>112</v>
      </c>
      <c r="D4" s="308"/>
      <c r="E4" s="307" t="s">
        <v>111</v>
      </c>
      <c r="F4" s="308"/>
    </row>
    <row r="5" spans="2:6" x14ac:dyDescent="0.2">
      <c r="B5" s="306"/>
      <c r="C5" s="72">
        <v>2018</v>
      </c>
      <c r="D5" s="72">
        <v>2019</v>
      </c>
      <c r="E5" s="72">
        <v>2018</v>
      </c>
      <c r="F5" s="72">
        <v>2019</v>
      </c>
    </row>
    <row r="6" spans="2:6" x14ac:dyDescent="0.2">
      <c r="B6" s="56" t="s">
        <v>110</v>
      </c>
      <c r="C6" s="60"/>
      <c r="D6" s="60"/>
      <c r="E6" s="60"/>
      <c r="F6" s="60"/>
    </row>
    <row r="7" spans="2:6" x14ac:dyDescent="0.2">
      <c r="B7" s="59" t="s">
        <v>0</v>
      </c>
      <c r="C7" s="327">
        <v>20712</v>
      </c>
      <c r="D7" s="96">
        <v>22031</v>
      </c>
      <c r="E7" s="86">
        <v>8.8499999999999995E-2</v>
      </c>
      <c r="F7" s="86">
        <v>8.8499999999999995E-2</v>
      </c>
    </row>
    <row r="8" spans="2:6" x14ac:dyDescent="0.2">
      <c r="B8" s="58" t="s">
        <v>20</v>
      </c>
      <c r="C8" s="328">
        <v>12001</v>
      </c>
      <c r="D8" s="98">
        <v>12765</v>
      </c>
      <c r="E8" s="88">
        <v>5.1299999999999998E-2</v>
      </c>
      <c r="F8" s="88">
        <v>5.1299999999999998E-2</v>
      </c>
    </row>
    <row r="9" spans="2:6" x14ac:dyDescent="0.2">
      <c r="B9" s="59" t="s">
        <v>21</v>
      </c>
      <c r="C9" s="327">
        <v>11274</v>
      </c>
      <c r="D9" s="96">
        <v>11993</v>
      </c>
      <c r="E9" s="86">
        <v>4.82E-2</v>
      </c>
      <c r="F9" s="86">
        <v>4.82E-2</v>
      </c>
    </row>
    <row r="10" spans="2:6" x14ac:dyDescent="0.2">
      <c r="B10" s="58" t="s">
        <v>22</v>
      </c>
      <c r="C10" s="328">
        <v>24194</v>
      </c>
      <c r="D10" s="98">
        <v>17728</v>
      </c>
      <c r="E10" s="88">
        <v>0.10349999999999999</v>
      </c>
      <c r="F10" s="89">
        <v>7.1300000000000002E-2</v>
      </c>
    </row>
    <row r="11" spans="2:6" x14ac:dyDescent="0.2">
      <c r="B11" s="59" t="s">
        <v>24</v>
      </c>
      <c r="C11" s="327">
        <v>5029</v>
      </c>
      <c r="D11" s="96">
        <v>5349</v>
      </c>
      <c r="E11" s="86">
        <v>2.1499999999999998E-2</v>
      </c>
      <c r="F11" s="86">
        <v>2.1499999999999998E-2</v>
      </c>
    </row>
    <row r="12" spans="2:6" x14ac:dyDescent="0.2">
      <c r="B12" s="58" t="s">
        <v>27</v>
      </c>
      <c r="C12" s="328">
        <v>47929</v>
      </c>
      <c r="D12" s="98">
        <v>50979</v>
      </c>
      <c r="E12" s="88">
        <v>0.2049</v>
      </c>
      <c r="F12" s="88">
        <v>0.2049</v>
      </c>
    </row>
    <row r="13" spans="2:6" x14ac:dyDescent="0.2">
      <c r="B13" s="53" t="s">
        <v>109</v>
      </c>
      <c r="C13" s="329"/>
      <c r="D13" s="330"/>
      <c r="E13" s="52"/>
      <c r="F13" s="52"/>
    </row>
    <row r="14" spans="2:6" x14ac:dyDescent="0.2">
      <c r="B14" s="51" t="s">
        <v>0</v>
      </c>
      <c r="C14" s="331">
        <v>27530</v>
      </c>
      <c r="D14" s="115">
        <v>29284</v>
      </c>
      <c r="E14" s="89">
        <v>0.1177</v>
      </c>
      <c r="F14" s="89">
        <v>0.1177</v>
      </c>
    </row>
    <row r="15" spans="2:6" x14ac:dyDescent="0.2">
      <c r="B15" s="54" t="s">
        <v>20</v>
      </c>
      <c r="C15" s="332">
        <v>167836</v>
      </c>
      <c r="D15" s="118">
        <v>170221</v>
      </c>
      <c r="E15" s="90">
        <v>0.71760000000000002</v>
      </c>
      <c r="F15" s="90">
        <v>0.68420000000000003</v>
      </c>
    </row>
    <row r="16" spans="2:6" x14ac:dyDescent="0.2">
      <c r="B16" s="57" t="s">
        <v>21</v>
      </c>
      <c r="C16" s="331">
        <v>29979</v>
      </c>
      <c r="D16" s="115">
        <v>29913</v>
      </c>
      <c r="E16" s="89">
        <v>0.12809999999999999</v>
      </c>
      <c r="F16" s="89">
        <v>0.1202</v>
      </c>
    </row>
    <row r="17" spans="2:8" x14ac:dyDescent="0.2">
      <c r="B17" s="54" t="s">
        <v>22</v>
      </c>
      <c r="C17" s="332">
        <v>847</v>
      </c>
      <c r="D17" s="118">
        <v>149</v>
      </c>
      <c r="E17" s="90">
        <v>3.5999999999999999E-3</v>
      </c>
      <c r="F17" s="90">
        <v>5.9999999999999995E-4</v>
      </c>
    </row>
    <row r="18" spans="2:8" x14ac:dyDescent="0.2">
      <c r="B18" s="56" t="s">
        <v>108</v>
      </c>
      <c r="C18" s="333"/>
      <c r="D18" s="77"/>
      <c r="E18" s="55"/>
      <c r="F18" s="55"/>
    </row>
    <row r="19" spans="2:8" x14ac:dyDescent="0.2">
      <c r="B19" s="54" t="s">
        <v>20</v>
      </c>
      <c r="C19" s="332">
        <v>59555</v>
      </c>
      <c r="D19" s="118">
        <v>63344</v>
      </c>
      <c r="E19" s="90">
        <v>0.25459999999999999</v>
      </c>
      <c r="F19" s="90">
        <v>0.25459999999999999</v>
      </c>
    </row>
    <row r="20" spans="2:8" x14ac:dyDescent="0.2">
      <c r="B20" s="51" t="s">
        <v>107</v>
      </c>
      <c r="C20" s="331">
        <v>258753</v>
      </c>
      <c r="D20" s="115">
        <v>275221</v>
      </c>
      <c r="E20" s="89">
        <v>1.1062000000000001</v>
      </c>
      <c r="F20" s="89">
        <v>1.1062000000000001</v>
      </c>
    </row>
    <row r="21" spans="2:8" ht="15" x14ac:dyDescent="0.2">
      <c r="B21" s="53" t="s">
        <v>192</v>
      </c>
      <c r="C21" s="329"/>
      <c r="D21" s="330"/>
      <c r="E21" s="52"/>
      <c r="F21" s="52"/>
    </row>
    <row r="22" spans="2:8" x14ac:dyDescent="0.2">
      <c r="B22" s="51" t="s">
        <v>20</v>
      </c>
      <c r="C22" s="115">
        <v>9752</v>
      </c>
      <c r="D22" s="115">
        <v>10372</v>
      </c>
      <c r="E22" s="89">
        <v>4.1700000000000001E-2</v>
      </c>
      <c r="F22" s="89">
        <v>4.1700000000000001E-2</v>
      </c>
    </row>
    <row r="23" spans="2:8" x14ac:dyDescent="0.2">
      <c r="B23" s="53" t="s">
        <v>106</v>
      </c>
      <c r="C23" s="332">
        <v>189213</v>
      </c>
      <c r="D23" s="118">
        <v>84171</v>
      </c>
      <c r="E23" s="90">
        <v>0.80869999999999997</v>
      </c>
      <c r="F23" s="90">
        <v>0.3382</v>
      </c>
    </row>
    <row r="24" spans="2:8" x14ac:dyDescent="0.2">
      <c r="B24" s="91" t="s">
        <v>190</v>
      </c>
      <c r="C24" s="133" t="s">
        <v>23</v>
      </c>
      <c r="D24" s="133" t="s">
        <v>23</v>
      </c>
      <c r="E24" s="133" t="s">
        <v>23</v>
      </c>
      <c r="F24" s="133" t="s">
        <v>23</v>
      </c>
    </row>
    <row r="25" spans="2:8" x14ac:dyDescent="0.2">
      <c r="B25" s="92" t="s">
        <v>193</v>
      </c>
      <c r="C25" s="87"/>
      <c r="D25" s="87"/>
      <c r="E25" s="87"/>
      <c r="F25" s="87"/>
      <c r="G25" s="50"/>
      <c r="H25" s="50"/>
    </row>
    <row r="26" spans="2:8" ht="56.25" customHeight="1" x14ac:dyDescent="0.2">
      <c r="B26" s="305" t="s">
        <v>105</v>
      </c>
      <c r="C26" s="305"/>
      <c r="D26" s="305"/>
      <c r="E26" s="305"/>
      <c r="F26" s="305"/>
      <c r="G26" s="49"/>
      <c r="H26" s="49"/>
    </row>
    <row r="27" spans="2:8" ht="31.5" customHeight="1" x14ac:dyDescent="0.2">
      <c r="B27" s="302" t="s">
        <v>194</v>
      </c>
      <c r="C27" s="302"/>
      <c r="D27" s="302"/>
      <c r="E27" s="302"/>
      <c r="F27" s="302"/>
    </row>
    <row r="28" spans="2:8" ht="15" x14ac:dyDescent="0.2">
      <c r="B28" s="48" t="s">
        <v>104</v>
      </c>
    </row>
    <row r="29" spans="2:8" x14ac:dyDescent="0.2">
      <c r="B29" s="48" t="s">
        <v>195</v>
      </c>
    </row>
    <row r="30" spans="2:8" x14ac:dyDescent="0.2">
      <c r="B30" s="48" t="s">
        <v>103</v>
      </c>
    </row>
  </sheetData>
  <mergeCells count="7">
    <mergeCell ref="B27:F27"/>
    <mergeCell ref="B2:F2"/>
    <mergeCell ref="B3:F3"/>
    <mergeCell ref="B26:F26"/>
    <mergeCell ref="B4:B5"/>
    <mergeCell ref="C4:D4"/>
    <mergeCell ref="E4:F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5"/>
  <sheetViews>
    <sheetView workbookViewId="0">
      <selection activeCell="B3" sqref="B3:D7"/>
    </sheetView>
  </sheetViews>
  <sheetFormatPr baseColWidth="10" defaultRowHeight="15" x14ac:dyDescent="0.25"/>
  <cols>
    <col min="1" max="1" width="11.42578125" style="1"/>
    <col min="2" max="2" width="17.42578125" style="1" customWidth="1"/>
    <col min="3" max="4" width="12.28515625" style="1" bestFit="1" customWidth="1"/>
    <col min="5" max="7" width="11.42578125" style="1"/>
  </cols>
  <sheetData>
    <row r="2" spans="2:6" ht="15.75" x14ac:dyDescent="0.25">
      <c r="B2" s="3" t="s">
        <v>330</v>
      </c>
    </row>
    <row r="3" spans="2:6" x14ac:dyDescent="0.25">
      <c r="B3" s="15"/>
      <c r="C3" s="317" t="s">
        <v>1</v>
      </c>
      <c r="D3" s="317"/>
      <c r="E3" s="317" t="s">
        <v>31</v>
      </c>
      <c r="F3" s="317"/>
    </row>
    <row r="4" spans="2:6" x14ac:dyDescent="0.25">
      <c r="B4" s="27"/>
      <c r="C4" s="166">
        <v>2018</v>
      </c>
      <c r="D4" s="166">
        <v>2019</v>
      </c>
      <c r="E4" s="166">
        <v>2018</v>
      </c>
      <c r="F4" s="166">
        <v>2019</v>
      </c>
    </row>
    <row r="5" spans="2:6" x14ac:dyDescent="0.25">
      <c r="B5" s="7" t="s">
        <v>0</v>
      </c>
      <c r="C5" s="167">
        <v>27530</v>
      </c>
      <c r="D5" s="167">
        <v>29284</v>
      </c>
      <c r="E5" s="278">
        <v>0.117694336734912</v>
      </c>
      <c r="F5" s="278">
        <v>0.11770143770674318</v>
      </c>
    </row>
    <row r="6" spans="2:6" x14ac:dyDescent="0.25">
      <c r="B6" s="8" t="s">
        <v>20</v>
      </c>
      <c r="C6" s="168">
        <v>167836</v>
      </c>
      <c r="D6" s="168">
        <v>170221</v>
      </c>
      <c r="E6" s="279">
        <v>0.71752076644535745</v>
      </c>
      <c r="F6" s="279">
        <v>0.68417075631332924</v>
      </c>
    </row>
    <row r="7" spans="2:6" x14ac:dyDescent="0.25">
      <c r="B7" s="7" t="s">
        <v>21</v>
      </c>
      <c r="C7" s="167">
        <v>29979</v>
      </c>
      <c r="D7" s="167">
        <v>29913</v>
      </c>
      <c r="E7" s="278">
        <v>0.12816413080188618</v>
      </c>
      <c r="F7" s="278">
        <v>0.12022958291633004</v>
      </c>
    </row>
    <row r="8" spans="2:6" x14ac:dyDescent="0.25">
      <c r="B8" s="9" t="s">
        <v>22</v>
      </c>
      <c r="C8" s="169">
        <v>847</v>
      </c>
      <c r="D8" s="169">
        <v>149</v>
      </c>
      <c r="E8" s="170">
        <v>3.6210353510523229E-3</v>
      </c>
      <c r="F8" s="170">
        <v>5.9887700513265726E-4</v>
      </c>
    </row>
    <row r="9" spans="2:6" x14ac:dyDescent="0.25">
      <c r="B9" s="30" t="s">
        <v>219</v>
      </c>
    </row>
    <row r="10" spans="2:6" x14ac:dyDescent="0.25">
      <c r="B10" s="1" t="s">
        <v>47</v>
      </c>
    </row>
    <row r="11" spans="2:6" x14ac:dyDescent="0.25">
      <c r="B11" s="1" t="s">
        <v>115</v>
      </c>
    </row>
    <row r="15" spans="2:6" x14ac:dyDescent="0.25">
      <c r="C15" s="171"/>
      <c r="D15" s="171"/>
    </row>
  </sheetData>
  <mergeCells count="2">
    <mergeCell ref="C3:D3"/>
    <mergeCell ref="E3:F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zoomScaleNormal="100" workbookViewId="0">
      <selection activeCell="B3" sqref="B3:D7"/>
    </sheetView>
  </sheetViews>
  <sheetFormatPr baseColWidth="10" defaultRowHeight="15" x14ac:dyDescent="0.25"/>
  <cols>
    <col min="1" max="1" width="11.42578125" style="1"/>
    <col min="2" max="2" width="40.42578125" style="1" customWidth="1"/>
    <col min="3" max="4" width="13.5703125" style="1" bestFit="1" customWidth="1"/>
    <col min="5" max="6" width="9.5703125" style="1" customWidth="1"/>
    <col min="7" max="8" width="11.42578125" style="1"/>
  </cols>
  <sheetData>
    <row r="2" spans="2:7" x14ac:dyDescent="0.25">
      <c r="B2" s="5" t="s">
        <v>32</v>
      </c>
      <c r="C2" s="2"/>
      <c r="D2" s="2"/>
      <c r="E2" s="2"/>
      <c r="F2" s="2"/>
    </row>
    <row r="3" spans="2:7" ht="15.75" customHeight="1" x14ac:dyDescent="0.25">
      <c r="B3" s="15" t="s">
        <v>26</v>
      </c>
      <c r="C3" s="321" t="s">
        <v>1</v>
      </c>
      <c r="D3" s="321"/>
      <c r="E3" s="321" t="s">
        <v>221</v>
      </c>
      <c r="F3" s="321"/>
      <c r="G3" s="318" t="s">
        <v>205</v>
      </c>
    </row>
    <row r="4" spans="2:7" x14ac:dyDescent="0.25">
      <c r="B4" s="6"/>
      <c r="C4" s="166">
        <v>2018</v>
      </c>
      <c r="D4" s="166">
        <v>2019</v>
      </c>
      <c r="E4" s="166">
        <v>2018</v>
      </c>
      <c r="F4" s="166">
        <v>2019</v>
      </c>
      <c r="G4" s="319"/>
    </row>
    <row r="5" spans="2:7" x14ac:dyDescent="0.25">
      <c r="B5" s="16" t="s">
        <v>33</v>
      </c>
      <c r="C5" s="173">
        <v>27530</v>
      </c>
      <c r="D5" s="173">
        <v>29284</v>
      </c>
      <c r="E5" s="174">
        <v>0.117694336734912</v>
      </c>
      <c r="F5" s="174">
        <v>0.11770143770674318</v>
      </c>
      <c r="G5" s="175">
        <v>1</v>
      </c>
    </row>
    <row r="6" spans="2:7" x14ac:dyDescent="0.25">
      <c r="B6" s="17" t="s">
        <v>34</v>
      </c>
      <c r="C6" s="176">
        <v>9380</v>
      </c>
      <c r="D6" s="176">
        <v>9977</v>
      </c>
      <c r="E6" s="177">
        <v>4.0100722069505074E-2</v>
      </c>
      <c r="F6" s="177">
        <v>4.0100643491332362E-2</v>
      </c>
      <c r="G6" s="178">
        <v>0.34071921540138034</v>
      </c>
    </row>
    <row r="7" spans="2:7" ht="39" x14ac:dyDescent="0.25">
      <c r="B7" s="14" t="s">
        <v>42</v>
      </c>
      <c r="C7" s="179">
        <v>6012</v>
      </c>
      <c r="D7" s="179">
        <v>6394</v>
      </c>
      <c r="E7" s="180">
        <v>2.5702083270987684E-2</v>
      </c>
      <c r="F7" s="180">
        <v>2.569946020683363E-2</v>
      </c>
      <c r="G7" s="140">
        <v>0.21837994914638575</v>
      </c>
    </row>
    <row r="8" spans="2:7" x14ac:dyDescent="0.25">
      <c r="B8" s="14" t="s">
        <v>35</v>
      </c>
      <c r="C8" s="179">
        <v>3158</v>
      </c>
      <c r="D8" s="179">
        <v>3359</v>
      </c>
      <c r="E8" s="180">
        <v>1.3500861438752346E-2</v>
      </c>
      <c r="F8" s="180">
        <v>1.3500858122420106E-2</v>
      </c>
      <c r="G8" s="140">
        <v>0.11471122411914275</v>
      </c>
    </row>
    <row r="9" spans="2:7" ht="26.25" x14ac:dyDescent="0.25">
      <c r="B9" s="14" t="s">
        <v>43</v>
      </c>
      <c r="C9" s="181">
        <v>23</v>
      </c>
      <c r="D9" s="181">
        <v>25</v>
      </c>
      <c r="E9" s="180">
        <v>9.8327996545694715E-5</v>
      </c>
      <c r="F9" s="180">
        <v>1.0048271898198948E-4</v>
      </c>
      <c r="G9" s="140">
        <v>8.3545223392662545E-4</v>
      </c>
    </row>
    <row r="10" spans="2:7" x14ac:dyDescent="0.25">
      <c r="B10" s="18" t="s">
        <v>36</v>
      </c>
      <c r="C10" s="182">
        <v>187</v>
      </c>
      <c r="D10" s="182">
        <v>199</v>
      </c>
      <c r="E10" s="183">
        <v>7.9944936321934407E-4</v>
      </c>
      <c r="F10" s="183">
        <v>7.9984244309663625E-4</v>
      </c>
      <c r="G10" s="184">
        <v>6.7925899019251725E-3</v>
      </c>
    </row>
    <row r="11" spans="2:7" x14ac:dyDescent="0.25">
      <c r="B11" s="19" t="s">
        <v>37</v>
      </c>
      <c r="C11" s="176">
        <v>1333</v>
      </c>
      <c r="D11" s="176">
        <v>1418</v>
      </c>
      <c r="E11" s="185">
        <v>5.6987486693656992E-3</v>
      </c>
      <c r="F11" s="185">
        <v>5.6993798206584432E-3</v>
      </c>
      <c r="G11" s="178">
        <v>4.8419905557573556E-2</v>
      </c>
    </row>
    <row r="12" spans="2:7" x14ac:dyDescent="0.25">
      <c r="B12" s="18" t="s">
        <v>38</v>
      </c>
      <c r="C12" s="186">
        <v>1333</v>
      </c>
      <c r="D12" s="186">
        <v>1418</v>
      </c>
      <c r="E12" s="183">
        <v>5.6987486693656992E-3</v>
      </c>
      <c r="F12" s="183">
        <v>5.6993798206584432E-3</v>
      </c>
      <c r="G12" s="184">
        <v>4.8419905557573556E-2</v>
      </c>
    </row>
    <row r="13" spans="2:7" x14ac:dyDescent="0.25">
      <c r="B13" s="19" t="s">
        <v>39</v>
      </c>
      <c r="C13" s="176">
        <v>13847</v>
      </c>
      <c r="D13" s="176">
        <v>14729</v>
      </c>
      <c r="E13" s="187">
        <v>5.9197729050792819E-2</v>
      </c>
      <c r="F13" s="187">
        <v>5.9200398715428926E-2</v>
      </c>
      <c r="G13" s="178">
        <v>0.50297856883399927</v>
      </c>
    </row>
    <row r="14" spans="2:7" ht="26.25" x14ac:dyDescent="0.25">
      <c r="B14" s="14" t="s">
        <v>44</v>
      </c>
      <c r="C14" s="179">
        <v>11251</v>
      </c>
      <c r="D14" s="179">
        <v>11967</v>
      </c>
      <c r="E14" s="180">
        <v>4.8099490831983102E-2</v>
      </c>
      <c r="F14" s="180">
        <v>4.8099067922298726E-2</v>
      </c>
      <c r="G14" s="140">
        <v>0.40868143843080273</v>
      </c>
    </row>
    <row r="15" spans="2:7" ht="64.5" x14ac:dyDescent="0.25">
      <c r="B15" s="14" t="s">
        <v>45</v>
      </c>
      <c r="C15" s="179">
        <v>1941</v>
      </c>
      <c r="D15" s="181">
        <v>2065</v>
      </c>
      <c r="E15" s="180">
        <v>8.2980278823997153E-3</v>
      </c>
      <c r="F15" s="180">
        <v>8.2998725879123315E-3</v>
      </c>
      <c r="G15" s="140">
        <v>7.0504903741373054E-2</v>
      </c>
    </row>
    <row r="16" spans="2:7" ht="77.25" customHeight="1" x14ac:dyDescent="0.25">
      <c r="B16" s="18" t="s">
        <v>46</v>
      </c>
      <c r="C16" s="182">
        <v>655</v>
      </c>
      <c r="D16" s="182">
        <v>697</v>
      </c>
      <c r="E16" s="183">
        <v>2.8002103364100023E-3</v>
      </c>
      <c r="F16" s="183">
        <v>2.8014582052178667E-3</v>
      </c>
      <c r="G16" s="184">
        <v>2.3792226661823464E-2</v>
      </c>
    </row>
    <row r="17" spans="2:7" x14ac:dyDescent="0.25">
      <c r="B17" s="19" t="s">
        <v>40</v>
      </c>
      <c r="C17" s="176">
        <v>2970</v>
      </c>
      <c r="D17" s="176">
        <v>3160</v>
      </c>
      <c r="E17" s="187">
        <v>1.2697136945248407E-2</v>
      </c>
      <c r="F17" s="187">
        <v>1.2701015679323469E-2</v>
      </c>
      <c r="G17" s="178">
        <v>0.10788231020704686</v>
      </c>
    </row>
    <row r="18" spans="2:7" ht="15.75" x14ac:dyDescent="0.25">
      <c r="B18" s="14" t="s">
        <v>49</v>
      </c>
      <c r="C18" s="179">
        <v>2900</v>
      </c>
      <c r="D18" s="179">
        <v>3085</v>
      </c>
      <c r="E18" s="188">
        <v>1.2397877825326727E-2</v>
      </c>
      <c r="F18" s="188">
        <v>1.2399567522377501E-2</v>
      </c>
      <c r="G18" s="140">
        <v>0.10533962949509626</v>
      </c>
    </row>
    <row r="19" spans="2:7" x14ac:dyDescent="0.25">
      <c r="B19" s="18" t="s">
        <v>41</v>
      </c>
      <c r="C19" s="182">
        <v>70</v>
      </c>
      <c r="D19" s="182">
        <v>75</v>
      </c>
      <c r="E19" s="183">
        <v>2.9925911992167964E-4</v>
      </c>
      <c r="F19" s="183">
        <v>3.0144815694596843E-4</v>
      </c>
      <c r="G19" s="184">
        <v>2.5426807119505995E-3</v>
      </c>
    </row>
    <row r="21" spans="2:7" x14ac:dyDescent="0.25">
      <c r="B21" s="30" t="s">
        <v>219</v>
      </c>
    </row>
    <row r="22" spans="2:7" x14ac:dyDescent="0.25">
      <c r="B22" s="30" t="s">
        <v>47</v>
      </c>
    </row>
    <row r="23" spans="2:7" x14ac:dyDescent="0.25">
      <c r="B23" s="30" t="s">
        <v>48</v>
      </c>
    </row>
    <row r="24" spans="2:7" x14ac:dyDescent="0.25">
      <c r="B24" s="1" t="s">
        <v>115</v>
      </c>
    </row>
    <row r="28" spans="2:7" x14ac:dyDescent="0.25">
      <c r="C28" s="171"/>
      <c r="D28" s="171"/>
    </row>
  </sheetData>
  <mergeCells count="3">
    <mergeCell ref="C3:D3"/>
    <mergeCell ref="E3:F3"/>
    <mergeCell ref="G3:G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zoomScaleNormal="100" workbookViewId="0">
      <selection activeCell="B3" sqref="B3:D7"/>
    </sheetView>
  </sheetViews>
  <sheetFormatPr baseColWidth="10" defaultRowHeight="15" x14ac:dyDescent="0.25"/>
  <cols>
    <col min="2" max="2" width="61.5703125" style="1" customWidth="1"/>
    <col min="3" max="6" width="11.42578125" style="1"/>
  </cols>
  <sheetData>
    <row r="2" spans="2:6" x14ac:dyDescent="0.25">
      <c r="B2" s="172" t="s">
        <v>222</v>
      </c>
      <c r="C2" s="2"/>
    </row>
    <row r="3" spans="2:6" ht="39" x14ac:dyDescent="0.25">
      <c r="B3" s="29" t="s">
        <v>26</v>
      </c>
      <c r="C3" s="28" t="s">
        <v>1</v>
      </c>
      <c r="D3" s="233" t="s">
        <v>78</v>
      </c>
    </row>
    <row r="4" spans="2:6" x14ac:dyDescent="0.25">
      <c r="B4" s="20" t="s">
        <v>50</v>
      </c>
      <c r="C4" s="291">
        <v>167836</v>
      </c>
      <c r="D4" s="292">
        <v>1</v>
      </c>
    </row>
    <row r="5" spans="2:6" x14ac:dyDescent="0.25">
      <c r="B5" s="41" t="s">
        <v>51</v>
      </c>
      <c r="C5" s="280">
        <v>146588</v>
      </c>
      <c r="D5" s="281">
        <v>0.87340022402821804</v>
      </c>
      <c r="F5" s="4"/>
    </row>
    <row r="6" spans="2:6" x14ac:dyDescent="0.25">
      <c r="B6" s="21" t="s">
        <v>264</v>
      </c>
      <c r="C6" s="282">
        <v>47090</v>
      </c>
      <c r="D6" s="283">
        <v>0.28057151028384852</v>
      </c>
    </row>
    <row r="7" spans="2:6" x14ac:dyDescent="0.25">
      <c r="B7" s="42" t="s">
        <v>265</v>
      </c>
      <c r="C7" s="284">
        <v>26846</v>
      </c>
      <c r="D7" s="285">
        <v>0.15995376438904646</v>
      </c>
    </row>
    <row r="8" spans="2:6" x14ac:dyDescent="0.25">
      <c r="B8" s="21" t="s">
        <v>266</v>
      </c>
      <c r="C8" s="282">
        <v>18670</v>
      </c>
      <c r="D8" s="283">
        <v>0.11123954336375987</v>
      </c>
    </row>
    <row r="9" spans="2:6" x14ac:dyDescent="0.25">
      <c r="B9" s="42" t="s">
        <v>267</v>
      </c>
      <c r="C9" s="284">
        <v>16505</v>
      </c>
      <c r="D9" s="285">
        <v>9.8340046235610948E-2</v>
      </c>
    </row>
    <row r="10" spans="2:6" x14ac:dyDescent="0.25">
      <c r="B10" s="21" t="s">
        <v>268</v>
      </c>
      <c r="C10" s="282">
        <v>10318</v>
      </c>
      <c r="D10" s="283">
        <v>6.147667961581544E-2</v>
      </c>
    </row>
    <row r="11" spans="2:6" x14ac:dyDescent="0.25">
      <c r="B11" s="42" t="s">
        <v>269</v>
      </c>
      <c r="C11" s="284">
        <v>6761</v>
      </c>
      <c r="D11" s="285">
        <v>4.0283371863009128E-2</v>
      </c>
    </row>
    <row r="12" spans="2:6" x14ac:dyDescent="0.25">
      <c r="B12" s="21" t="s">
        <v>270</v>
      </c>
      <c r="C12" s="282">
        <v>5448</v>
      </c>
      <c r="D12" s="283">
        <v>3.2460258824090184E-2</v>
      </c>
    </row>
    <row r="13" spans="2:6" x14ac:dyDescent="0.25">
      <c r="B13" s="42" t="s">
        <v>271</v>
      </c>
      <c r="C13" s="284">
        <v>4304</v>
      </c>
      <c r="D13" s="285">
        <v>2.564408112681427E-2</v>
      </c>
    </row>
    <row r="14" spans="2:6" x14ac:dyDescent="0.25">
      <c r="B14" s="21" t="s">
        <v>272</v>
      </c>
      <c r="C14" s="282">
        <v>3430</v>
      </c>
      <c r="D14" s="283">
        <v>2.043661669725208E-2</v>
      </c>
    </row>
    <row r="15" spans="2:6" x14ac:dyDescent="0.25">
      <c r="B15" s="42" t="s">
        <v>273</v>
      </c>
      <c r="C15" s="284">
        <v>2573</v>
      </c>
      <c r="D15" s="285">
        <v>1.5330441621582975E-2</v>
      </c>
    </row>
    <row r="16" spans="2:6" x14ac:dyDescent="0.25">
      <c r="B16" s="21" t="s">
        <v>274</v>
      </c>
      <c r="C16" s="282">
        <v>1824</v>
      </c>
      <c r="D16" s="283">
        <v>1.0867751852999357E-2</v>
      </c>
    </row>
    <row r="17" spans="2:12" x14ac:dyDescent="0.25">
      <c r="B17" s="42" t="s">
        <v>275</v>
      </c>
      <c r="C17" s="284">
        <v>1293</v>
      </c>
      <c r="D17" s="285">
        <v>7.7039490931623726E-3</v>
      </c>
      <c r="F17" s="47"/>
    </row>
    <row r="18" spans="2:12" ht="15" customHeight="1" x14ac:dyDescent="0.25">
      <c r="B18" s="21" t="s">
        <v>276</v>
      </c>
      <c r="C18" s="282">
        <v>1323</v>
      </c>
      <c r="D18" s="283">
        <v>7.8826950117972302E-3</v>
      </c>
    </row>
    <row r="19" spans="2:12" x14ac:dyDescent="0.25">
      <c r="B19" s="42" t="s">
        <v>277</v>
      </c>
      <c r="C19" s="284">
        <v>203</v>
      </c>
      <c r="D19" s="285">
        <v>1.2095140494292047E-3</v>
      </c>
    </row>
    <row r="20" spans="2:12" x14ac:dyDescent="0.25">
      <c r="B20" s="22" t="s">
        <v>52</v>
      </c>
      <c r="C20" s="286">
        <v>21248</v>
      </c>
      <c r="D20" s="287">
        <v>0.12659977597178199</v>
      </c>
      <c r="L20" s="46"/>
    </row>
    <row r="21" spans="2:12" x14ac:dyDescent="0.25">
      <c r="B21" s="42" t="s">
        <v>53</v>
      </c>
      <c r="C21" s="284">
        <v>11607</v>
      </c>
      <c r="D21" s="285">
        <v>6.91567959198265E-2</v>
      </c>
    </row>
    <row r="22" spans="2:12" x14ac:dyDescent="0.25">
      <c r="B22" s="21" t="s">
        <v>54</v>
      </c>
      <c r="C22" s="282">
        <v>7321</v>
      </c>
      <c r="D22" s="283">
        <v>4.3619962344193138E-2</v>
      </c>
    </row>
    <row r="23" spans="2:12" x14ac:dyDescent="0.25">
      <c r="B23" s="42" t="s">
        <v>55</v>
      </c>
      <c r="C23" s="284">
        <v>2157</v>
      </c>
      <c r="D23" s="285">
        <v>1.2851831549846279E-2</v>
      </c>
    </row>
    <row r="24" spans="2:12" ht="38.25" x14ac:dyDescent="0.25">
      <c r="B24" s="23" t="s">
        <v>278</v>
      </c>
      <c r="C24" s="282">
        <v>1474</v>
      </c>
      <c r="D24" s="283">
        <v>8.7823828022593493E-3</v>
      </c>
    </row>
    <row r="25" spans="2:12" ht="38.25" x14ac:dyDescent="0.25">
      <c r="B25" s="43" t="s">
        <v>279</v>
      </c>
      <c r="C25" s="284">
        <v>683</v>
      </c>
      <c r="D25" s="285">
        <v>4.0694487475869297E-3</v>
      </c>
    </row>
    <row r="26" spans="2:12" x14ac:dyDescent="0.25">
      <c r="B26" s="21" t="s">
        <v>280</v>
      </c>
      <c r="C26" s="288">
        <v>140</v>
      </c>
      <c r="D26" s="283">
        <v>8.3414762029600329E-4</v>
      </c>
    </row>
    <row r="27" spans="2:12" ht="25.5" x14ac:dyDescent="0.25">
      <c r="B27" s="42" t="s">
        <v>56</v>
      </c>
      <c r="C27" s="284">
        <v>23</v>
      </c>
      <c r="D27" s="285">
        <v>1.3703853762005768E-4</v>
      </c>
    </row>
    <row r="28" spans="2:12" x14ac:dyDescent="0.25">
      <c r="B28" s="21" t="s">
        <v>281</v>
      </c>
      <c r="C28" s="288" t="s">
        <v>25</v>
      </c>
      <c r="D28" s="283" t="s">
        <v>25</v>
      </c>
    </row>
    <row r="29" spans="2:12" x14ac:dyDescent="0.25">
      <c r="B29" s="44" t="s">
        <v>282</v>
      </c>
      <c r="C29" s="289" t="s">
        <v>25</v>
      </c>
      <c r="D29" s="290" t="s">
        <v>25</v>
      </c>
    </row>
    <row r="30" spans="2:12" x14ac:dyDescent="0.25">
      <c r="B30" s="30" t="s">
        <v>57</v>
      </c>
    </row>
    <row r="31" spans="2:12" x14ac:dyDescent="0.25">
      <c r="B31" s="30" t="s">
        <v>79</v>
      </c>
    </row>
    <row r="32" spans="2:12" x14ac:dyDescent="0.25">
      <c r="B32" s="30" t="s">
        <v>58</v>
      </c>
    </row>
    <row r="33" spans="2:2" x14ac:dyDescent="0.25">
      <c r="B33" s="30" t="s">
        <v>80</v>
      </c>
    </row>
    <row r="34" spans="2:2" x14ac:dyDescent="0.25">
      <c r="B34" s="30" t="s">
        <v>81</v>
      </c>
    </row>
    <row r="35" spans="2:2" x14ac:dyDescent="0.25">
      <c r="B35" s="30" t="s">
        <v>82</v>
      </c>
    </row>
    <row r="36" spans="2:2" x14ac:dyDescent="0.25">
      <c r="B36" s="30" t="s">
        <v>59</v>
      </c>
    </row>
    <row r="37" spans="2:2" x14ac:dyDescent="0.25">
      <c r="B37" s="30" t="s">
        <v>60</v>
      </c>
    </row>
    <row r="38" spans="2:2" x14ac:dyDescent="0.25">
      <c r="B38" s="30" t="s">
        <v>83</v>
      </c>
    </row>
    <row r="39" spans="2:2" x14ac:dyDescent="0.25">
      <c r="B39" s="1" t="s">
        <v>103</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
  <sheetViews>
    <sheetView workbookViewId="0">
      <selection activeCell="B3" sqref="B3:D7"/>
    </sheetView>
  </sheetViews>
  <sheetFormatPr baseColWidth="10" defaultRowHeight="15" x14ac:dyDescent="0.25"/>
  <cols>
    <col min="1" max="1" width="11.42578125" style="1"/>
    <col min="2" max="2" width="34.140625" style="1" customWidth="1"/>
    <col min="3" max="8" width="11.42578125" style="1"/>
  </cols>
  <sheetData>
    <row r="2" spans="2:8" x14ac:dyDescent="0.25">
      <c r="B2" s="172" t="s">
        <v>223</v>
      </c>
    </row>
    <row r="3" spans="2:8" ht="15.75" x14ac:dyDescent="0.25">
      <c r="B3" s="320" t="s">
        <v>26</v>
      </c>
      <c r="C3" s="321" t="s">
        <v>1</v>
      </c>
      <c r="D3" s="321"/>
      <c r="E3" s="321" t="s">
        <v>221</v>
      </c>
      <c r="F3" s="321"/>
      <c r="G3" s="318" t="s">
        <v>205</v>
      </c>
      <c r="H3" s="24"/>
    </row>
    <row r="4" spans="2:8" x14ac:dyDescent="0.25">
      <c r="B4" s="310"/>
      <c r="C4" s="189">
        <v>2018</v>
      </c>
      <c r="D4" s="189">
        <v>2019</v>
      </c>
      <c r="E4" s="189">
        <v>2018</v>
      </c>
      <c r="F4" s="189">
        <v>2019</v>
      </c>
      <c r="G4" s="319"/>
      <c r="H4" s="25"/>
    </row>
    <row r="5" spans="2:8" x14ac:dyDescent="0.25">
      <c r="B5" s="190" t="s">
        <v>21</v>
      </c>
      <c r="C5" s="191">
        <v>29979</v>
      </c>
      <c r="D5" s="191">
        <v>29913</v>
      </c>
      <c r="E5" s="192">
        <v>0.12816413080188618</v>
      </c>
      <c r="F5" s="192">
        <v>0.12022958291633007</v>
      </c>
      <c r="G5" s="138">
        <v>1</v>
      </c>
    </row>
    <row r="6" spans="2:8" ht="51.75" customHeight="1" x14ac:dyDescent="0.25">
      <c r="B6" s="136" t="s">
        <v>62</v>
      </c>
      <c r="C6" s="193">
        <v>18545</v>
      </c>
      <c r="D6" s="193">
        <v>17752</v>
      </c>
      <c r="E6" s="194">
        <v>7.9282291127822119E-2</v>
      </c>
      <c r="F6" s="194">
        <v>7.1350769094731092E-2</v>
      </c>
      <c r="G6" s="139">
        <v>0.61859968644717966</v>
      </c>
      <c r="H6" s="4"/>
    </row>
    <row r="7" spans="2:8" ht="51.75" x14ac:dyDescent="0.25">
      <c r="B7" s="137" t="s">
        <v>224</v>
      </c>
      <c r="C7" s="179">
        <v>1366</v>
      </c>
      <c r="D7" s="179">
        <v>1453</v>
      </c>
      <c r="E7" s="180">
        <v>5.8398279687573483E-3</v>
      </c>
      <c r="F7" s="180">
        <v>5.8400556272332283E-3</v>
      </c>
      <c r="G7" s="140">
        <v>4.5565228993628873E-2</v>
      </c>
      <c r="H7" s="4"/>
    </row>
    <row r="8" spans="2:8" ht="26.25" x14ac:dyDescent="0.25">
      <c r="B8" s="136" t="s">
        <v>65</v>
      </c>
      <c r="C8" s="195">
        <v>781</v>
      </c>
      <c r="D8" s="195">
        <v>831</v>
      </c>
      <c r="E8" s="194">
        <v>3.3388767522690255E-3</v>
      </c>
      <c r="F8" s="194">
        <v>3.3400455789613305E-3</v>
      </c>
      <c r="G8" s="139">
        <v>2.6051569431935689E-2</v>
      </c>
      <c r="H8" s="4"/>
    </row>
    <row r="9" spans="2:8" ht="26.25" x14ac:dyDescent="0.25">
      <c r="B9" s="137" t="s">
        <v>63</v>
      </c>
      <c r="C9" s="179">
        <v>9287</v>
      </c>
      <c r="D9" s="179">
        <v>9877</v>
      </c>
      <c r="E9" s="180">
        <v>3.9703134953037691E-2</v>
      </c>
      <c r="F9" s="180">
        <v>3.9698712615404405E-2</v>
      </c>
      <c r="G9" s="140">
        <v>0.30978351512725577</v>
      </c>
      <c r="H9" s="4"/>
    </row>
    <row r="10" spans="2:8" ht="26.25" x14ac:dyDescent="0.25">
      <c r="B10" s="196" t="s">
        <v>61</v>
      </c>
      <c r="C10" s="193">
        <v>8889</v>
      </c>
      <c r="D10" s="193">
        <v>9454</v>
      </c>
      <c r="E10" s="194">
        <v>3.8001633099768714E-2</v>
      </c>
      <c r="F10" s="194">
        <v>3.7998545010229146E-2</v>
      </c>
      <c r="G10" s="139">
        <v>0.2965075552887021</v>
      </c>
      <c r="H10" s="4"/>
    </row>
    <row r="11" spans="2:8" ht="26.25" x14ac:dyDescent="0.25">
      <c r="B11" s="362" t="s">
        <v>64</v>
      </c>
      <c r="C11" s="182">
        <v>398</v>
      </c>
      <c r="D11" s="182">
        <v>423</v>
      </c>
      <c r="E11" s="183">
        <v>1.7015018532689783E-3</v>
      </c>
      <c r="F11" s="183">
        <v>1.7001676051752619E-3</v>
      </c>
      <c r="G11" s="184">
        <v>1.3275959838553654E-2</v>
      </c>
      <c r="H11" s="4"/>
    </row>
    <row r="12" spans="2:8" x14ac:dyDescent="0.25">
      <c r="B12" s="30" t="s">
        <v>225</v>
      </c>
    </row>
    <row r="13" spans="2:8" x14ac:dyDescent="0.25">
      <c r="B13" s="30" t="s">
        <v>66</v>
      </c>
    </row>
    <row r="14" spans="2:8" x14ac:dyDescent="0.25">
      <c r="B14" s="30" t="s">
        <v>67</v>
      </c>
    </row>
    <row r="15" spans="2:8" x14ac:dyDescent="0.25">
      <c r="B15" s="30" t="s">
        <v>68</v>
      </c>
    </row>
    <row r="16" spans="2:8" x14ac:dyDescent="0.25">
      <c r="B16" s="30" t="s">
        <v>69</v>
      </c>
    </row>
    <row r="17" spans="2:4" x14ac:dyDescent="0.25">
      <c r="B17" s="30" t="s">
        <v>70</v>
      </c>
    </row>
    <row r="18" spans="2:4" x14ac:dyDescent="0.25">
      <c r="B18" s="30" t="s">
        <v>71</v>
      </c>
    </row>
    <row r="19" spans="2:4" x14ac:dyDescent="0.25">
      <c r="B19" s="1" t="s">
        <v>115</v>
      </c>
    </row>
    <row r="23" spans="2:4" x14ac:dyDescent="0.25">
      <c r="C23" s="171"/>
      <c r="D23" s="171"/>
    </row>
  </sheetData>
  <mergeCells count="4">
    <mergeCell ref="B3:B4"/>
    <mergeCell ref="C3:D3"/>
    <mergeCell ref="E3:F3"/>
    <mergeCell ref="G3:G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B2" sqref="B2:H2"/>
    </sheetView>
  </sheetViews>
  <sheetFormatPr baseColWidth="10" defaultRowHeight="15" x14ac:dyDescent="0.25"/>
  <cols>
    <col min="1" max="1" width="11.42578125" style="1"/>
    <col min="2" max="2" width="61.5703125" style="1" customWidth="1"/>
    <col min="3" max="3" width="11.42578125" style="1"/>
    <col min="4" max="4" width="11.42578125" style="1" customWidth="1"/>
    <col min="5" max="12" width="11.42578125" style="1"/>
  </cols>
  <sheetData>
    <row r="2" spans="2:4" x14ac:dyDescent="0.25">
      <c r="B2" s="172" t="s">
        <v>226</v>
      </c>
    </row>
    <row r="3" spans="2:4" ht="20.25" customHeight="1" x14ac:dyDescent="0.25">
      <c r="B3" s="320" t="s">
        <v>26</v>
      </c>
      <c r="C3" s="322" t="s">
        <v>1</v>
      </c>
      <c r="D3" s="312" t="s">
        <v>78</v>
      </c>
    </row>
    <row r="4" spans="2:4" ht="20.25" customHeight="1" x14ac:dyDescent="0.25">
      <c r="B4" s="310"/>
      <c r="C4" s="323"/>
      <c r="D4" s="313"/>
    </row>
    <row r="5" spans="2:4" x14ac:dyDescent="0.25">
      <c r="B5" s="26" t="s">
        <v>22</v>
      </c>
      <c r="C5" s="293">
        <v>847</v>
      </c>
      <c r="D5" s="294">
        <v>1</v>
      </c>
    </row>
    <row r="6" spans="2:4" ht="28.5" x14ac:dyDescent="0.25">
      <c r="B6" s="45" t="s">
        <v>283</v>
      </c>
      <c r="C6" s="295">
        <v>707</v>
      </c>
      <c r="D6" s="296">
        <v>0.83471074380165289</v>
      </c>
    </row>
    <row r="7" spans="2:4" ht="54" x14ac:dyDescent="0.25">
      <c r="B7" s="18" t="s">
        <v>284</v>
      </c>
      <c r="C7" s="297">
        <v>140</v>
      </c>
      <c r="D7" s="298">
        <v>0.16528925619834711</v>
      </c>
    </row>
    <row r="8" spans="2:4" x14ac:dyDescent="0.25">
      <c r="B8" s="30" t="s">
        <v>84</v>
      </c>
    </row>
    <row r="9" spans="2:4" x14ac:dyDescent="0.25">
      <c r="B9" s="30" t="s">
        <v>72</v>
      </c>
    </row>
    <row r="10" spans="2:4" x14ac:dyDescent="0.25">
      <c r="B10" s="30" t="s">
        <v>73</v>
      </c>
    </row>
    <row r="11" spans="2:4" x14ac:dyDescent="0.25">
      <c r="B11" s="30" t="s">
        <v>77</v>
      </c>
    </row>
    <row r="12" spans="2:4" x14ac:dyDescent="0.25">
      <c r="B12" s="30" t="s">
        <v>74</v>
      </c>
    </row>
    <row r="13" spans="2:4" x14ac:dyDescent="0.25">
      <c r="B13" s="30" t="s">
        <v>75</v>
      </c>
    </row>
    <row r="14" spans="2:4" x14ac:dyDescent="0.25">
      <c r="B14" s="30" t="s">
        <v>76</v>
      </c>
    </row>
    <row r="15" spans="2:4" x14ac:dyDescent="0.25">
      <c r="B15" s="1" t="s">
        <v>116</v>
      </c>
    </row>
  </sheetData>
  <mergeCells count="3">
    <mergeCell ref="B3:B4"/>
    <mergeCell ref="C3:C4"/>
    <mergeCell ref="D3:D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1"/>
  <sheetViews>
    <sheetView zoomScaleNormal="100" workbookViewId="0">
      <selection activeCell="B2" sqref="B2:H2"/>
    </sheetView>
  </sheetViews>
  <sheetFormatPr baseColWidth="10" defaultRowHeight="12.75" x14ac:dyDescent="0.2"/>
  <cols>
    <col min="1" max="1" width="11.42578125" style="48"/>
    <col min="2" max="2" width="69" style="48" customWidth="1"/>
    <col min="3" max="6" width="11.42578125" style="48"/>
    <col min="7" max="8" width="11.42578125" style="48" customWidth="1"/>
    <col min="9" max="16384" width="11.42578125" style="48"/>
  </cols>
  <sheetData>
    <row r="2" spans="2:8" x14ac:dyDescent="0.2">
      <c r="B2" s="56" t="s">
        <v>128</v>
      </c>
      <c r="G2" s="197"/>
      <c r="H2" s="197"/>
    </row>
    <row r="3" spans="2:8" ht="26.25" customHeight="1" x14ac:dyDescent="0.2">
      <c r="B3" s="306" t="s">
        <v>26</v>
      </c>
      <c r="C3" s="324" t="s">
        <v>112</v>
      </c>
      <c r="D3" s="325"/>
      <c r="E3" s="324" t="s">
        <v>127</v>
      </c>
      <c r="F3" s="325"/>
      <c r="G3" s="324" t="s">
        <v>126</v>
      </c>
      <c r="H3" s="325"/>
    </row>
    <row r="4" spans="2:8" x14ac:dyDescent="0.2">
      <c r="B4" s="306"/>
      <c r="C4" s="106">
        <v>2018</v>
      </c>
      <c r="D4" s="106">
        <v>2019</v>
      </c>
      <c r="E4" s="106">
        <v>2018</v>
      </c>
      <c r="F4" s="106">
        <v>2019</v>
      </c>
      <c r="G4" s="106">
        <v>2018</v>
      </c>
      <c r="H4" s="106">
        <v>2019</v>
      </c>
    </row>
    <row r="5" spans="2:8" x14ac:dyDescent="0.2">
      <c r="B5" s="66" t="s">
        <v>125</v>
      </c>
      <c r="C5" s="94">
        <v>59555</v>
      </c>
      <c r="D5" s="94">
        <v>63344</v>
      </c>
      <c r="E5" s="198">
        <v>1</v>
      </c>
      <c r="F5" s="198">
        <v>1</v>
      </c>
      <c r="G5" s="199">
        <v>2.5460538409908043E-3</v>
      </c>
      <c r="H5" s="199">
        <v>2.5459909404780567E-3</v>
      </c>
    </row>
    <row r="6" spans="2:8" x14ac:dyDescent="0.2">
      <c r="B6" s="65" t="s">
        <v>124</v>
      </c>
      <c r="C6" s="200">
        <v>30596</v>
      </c>
      <c r="D6" s="200">
        <v>32543</v>
      </c>
      <c r="E6" s="201">
        <v>0.51374359835446226</v>
      </c>
      <c r="F6" s="201">
        <v>0.51375031573629704</v>
      </c>
      <c r="G6" s="202">
        <v>1.3080188618748156E-3</v>
      </c>
      <c r="H6" s="202">
        <v>1.3080036495323533E-3</v>
      </c>
    </row>
    <row r="7" spans="2:8" ht="15" x14ac:dyDescent="0.2">
      <c r="B7" s="64" t="s">
        <v>123</v>
      </c>
      <c r="C7" s="203">
        <v>22923</v>
      </c>
      <c r="D7" s="203">
        <v>24382</v>
      </c>
      <c r="E7" s="204">
        <v>0.38490470993199566</v>
      </c>
      <c r="F7" s="204">
        <v>0.38491411972720385</v>
      </c>
      <c r="G7" s="205">
        <v>9.7998811513780879E-4</v>
      </c>
      <c r="H7" s="205">
        <v>9.7998786168754693E-4</v>
      </c>
    </row>
    <row r="8" spans="2:8" x14ac:dyDescent="0.2">
      <c r="B8" s="65" t="s">
        <v>122</v>
      </c>
      <c r="C8" s="200">
        <v>3392</v>
      </c>
      <c r="D8" s="200">
        <v>3608</v>
      </c>
      <c r="E8" s="201">
        <v>5.6955755184283433E-2</v>
      </c>
      <c r="F8" s="201">
        <v>5.6958827986865371E-2</v>
      </c>
      <c r="G8" s="202">
        <v>1.4501241925347674E-4</v>
      </c>
      <c r="H8" s="202">
        <v>1.4501666003480723E-4</v>
      </c>
    </row>
    <row r="9" spans="2:8" ht="25.5" x14ac:dyDescent="0.2">
      <c r="B9" s="64" t="s">
        <v>121</v>
      </c>
      <c r="C9" s="203">
        <v>1474</v>
      </c>
      <c r="D9" s="203">
        <v>1567</v>
      </c>
      <c r="E9" s="204">
        <v>2.4750230879019394E-2</v>
      </c>
      <c r="F9" s="204">
        <v>2.4737938873452891E-2</v>
      </c>
      <c r="G9" s="205">
        <v>6.3015420394936533E-5</v>
      </c>
      <c r="H9" s="205">
        <v>6.298256825791101E-5</v>
      </c>
    </row>
    <row r="10" spans="2:8" ht="13.5" thickBot="1" x14ac:dyDescent="0.25">
      <c r="B10" s="63" t="s">
        <v>120</v>
      </c>
      <c r="C10" s="206">
        <v>1170</v>
      </c>
      <c r="D10" s="206">
        <v>1244</v>
      </c>
      <c r="E10" s="207">
        <v>1.9645705650239275E-2</v>
      </c>
      <c r="F10" s="207">
        <v>1.9638797676180854E-2</v>
      </c>
      <c r="G10" s="208">
        <v>5.0019024329766449E-5</v>
      </c>
      <c r="H10" s="208">
        <v>5.0000200965437965E-5</v>
      </c>
    </row>
    <row r="11" spans="2:8" ht="15" x14ac:dyDescent="0.2">
      <c r="B11" s="48" t="s">
        <v>119</v>
      </c>
    </row>
    <row r="12" spans="2:8" ht="15" x14ac:dyDescent="0.2">
      <c r="B12" s="48" t="s">
        <v>118</v>
      </c>
    </row>
    <row r="13" spans="2:8" x14ac:dyDescent="0.2">
      <c r="B13" s="48" t="s">
        <v>117</v>
      </c>
    </row>
    <row r="14" spans="2:8" x14ac:dyDescent="0.2">
      <c r="B14" s="48" t="s">
        <v>103</v>
      </c>
    </row>
    <row r="20" spans="9:9" x14ac:dyDescent="0.2">
      <c r="I20" s="62"/>
    </row>
    <row r="21" spans="9:9" x14ac:dyDescent="0.2">
      <c r="I21" s="62"/>
    </row>
  </sheetData>
  <mergeCells count="4">
    <mergeCell ref="B3:B4"/>
    <mergeCell ref="C3:D3"/>
    <mergeCell ref="E3:F3"/>
    <mergeCell ref="G3:H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
  <sheetViews>
    <sheetView zoomScaleNormal="100" workbookViewId="0">
      <selection activeCell="B2" sqref="B2:H2"/>
    </sheetView>
  </sheetViews>
  <sheetFormatPr baseColWidth="10" defaultRowHeight="12.75" x14ac:dyDescent="0.2"/>
  <cols>
    <col min="1" max="1" width="11.42578125" style="48"/>
    <col min="2" max="2" width="49.42578125" style="48" customWidth="1"/>
    <col min="3" max="16384" width="11.42578125" style="48"/>
  </cols>
  <sheetData>
    <row r="1" spans="2:12" s="68" customFormat="1" x14ac:dyDescent="0.2">
      <c r="C1" s="48"/>
      <c r="D1" s="48"/>
      <c r="E1" s="48"/>
      <c r="F1" s="48"/>
      <c r="G1" s="48"/>
      <c r="H1" s="48"/>
      <c r="I1" s="48"/>
      <c r="J1" s="48"/>
      <c r="K1" s="48"/>
      <c r="L1" s="48"/>
    </row>
    <row r="2" spans="2:12" x14ac:dyDescent="0.2">
      <c r="B2" s="56" t="s">
        <v>138</v>
      </c>
      <c r="G2" s="197"/>
      <c r="H2" s="197"/>
    </row>
    <row r="3" spans="2:12" ht="26.25" customHeight="1" x14ac:dyDescent="0.2">
      <c r="B3" s="306" t="s">
        <v>26</v>
      </c>
      <c r="C3" s="307" t="s">
        <v>137</v>
      </c>
      <c r="D3" s="308"/>
      <c r="E3" s="307" t="s">
        <v>136</v>
      </c>
      <c r="F3" s="308"/>
      <c r="G3" s="307" t="s">
        <v>135</v>
      </c>
      <c r="H3" s="308"/>
    </row>
    <row r="4" spans="2:12" x14ac:dyDescent="0.2">
      <c r="B4" s="306"/>
      <c r="C4" s="209">
        <v>2018</v>
      </c>
      <c r="D4" s="209">
        <v>2019</v>
      </c>
      <c r="E4" s="209">
        <v>2018</v>
      </c>
      <c r="F4" s="209">
        <v>2019</v>
      </c>
      <c r="G4" s="209">
        <v>2018</v>
      </c>
      <c r="H4" s="209">
        <v>2019</v>
      </c>
    </row>
    <row r="5" spans="2:12" x14ac:dyDescent="0.2">
      <c r="B5" s="66" t="s">
        <v>134</v>
      </c>
      <c r="C5" s="210">
        <v>258753</v>
      </c>
      <c r="D5" s="210">
        <v>275221</v>
      </c>
      <c r="E5" s="211">
        <v>1</v>
      </c>
      <c r="F5" s="211">
        <v>1</v>
      </c>
      <c r="G5" s="212">
        <v>1.1062027865299195E-2</v>
      </c>
      <c r="H5" s="212">
        <v>1.106198176037685E-2</v>
      </c>
    </row>
    <row r="6" spans="2:12" x14ac:dyDescent="0.2">
      <c r="B6" s="59" t="s">
        <v>133</v>
      </c>
      <c r="C6" s="213">
        <v>218824</v>
      </c>
      <c r="D6" s="213">
        <v>232751</v>
      </c>
      <c r="E6" s="214">
        <v>0.84568681329298601</v>
      </c>
      <c r="F6" s="215">
        <v>0.84568764738155877</v>
      </c>
      <c r="G6" s="216">
        <v>9.3550110939630889E-3</v>
      </c>
      <c r="H6" s="216">
        <v>9.3549813303108135E-3</v>
      </c>
    </row>
    <row r="7" spans="2:12" x14ac:dyDescent="0.2">
      <c r="B7" s="58" t="s">
        <v>132</v>
      </c>
      <c r="C7" s="217">
        <v>17918</v>
      </c>
      <c r="D7" s="217">
        <v>19058</v>
      </c>
      <c r="E7" s="218">
        <v>6.9247506309105589E-2</v>
      </c>
      <c r="F7" s="219">
        <v>6.9246169442012062E-2</v>
      </c>
      <c r="G7" s="220">
        <v>7.6601784439380793E-4</v>
      </c>
      <c r="H7" s="220">
        <v>7.6599986334350222E-4</v>
      </c>
    </row>
    <row r="8" spans="2:12" x14ac:dyDescent="0.2">
      <c r="B8" s="59" t="s">
        <v>131</v>
      </c>
      <c r="C8" s="213">
        <v>13169</v>
      </c>
      <c r="D8" s="213">
        <v>14007</v>
      </c>
      <c r="E8" s="214">
        <v>5.0894095913863797E-2</v>
      </c>
      <c r="F8" s="215">
        <v>5.0893645470367448E-2</v>
      </c>
      <c r="G8" s="216">
        <v>5.6299190717837126E-4</v>
      </c>
      <c r="H8" s="216">
        <v>5.629845779122906E-4</v>
      </c>
    </row>
    <row r="9" spans="2:12" x14ac:dyDescent="0.2">
      <c r="B9" s="58" t="s">
        <v>130</v>
      </c>
      <c r="C9" s="217">
        <v>6433</v>
      </c>
      <c r="D9" s="217">
        <v>6842</v>
      </c>
      <c r="E9" s="218">
        <v>2.4861547498966196E-2</v>
      </c>
      <c r="F9" s="219">
        <v>2.4860021582655392E-2</v>
      </c>
      <c r="G9" s="220">
        <v>2.7501913120802355E-4</v>
      </c>
      <c r="H9" s="220">
        <v>2.7500110530990877E-4</v>
      </c>
    </row>
    <row r="10" spans="2:12" ht="13.5" thickBot="1" x14ac:dyDescent="0.25">
      <c r="B10" s="67" t="s">
        <v>129</v>
      </c>
      <c r="C10" s="221">
        <v>2409</v>
      </c>
      <c r="D10" s="221">
        <v>2563</v>
      </c>
      <c r="E10" s="222">
        <v>9.3100369850784345E-3</v>
      </c>
      <c r="F10" s="223">
        <v>9.3125161234062816E-3</v>
      </c>
      <c r="G10" s="224">
        <v>1.0298788855590374E-4</v>
      </c>
      <c r="H10" s="224">
        <v>1.0301488350033561E-4</v>
      </c>
    </row>
    <row r="11" spans="2:12" x14ac:dyDescent="0.2">
      <c r="B11" s="48" t="s">
        <v>117</v>
      </c>
    </row>
    <row r="12" spans="2:12" x14ac:dyDescent="0.2">
      <c r="B12" s="48" t="s">
        <v>103</v>
      </c>
      <c r="C12" s="49"/>
      <c r="D12" s="49"/>
      <c r="E12" s="49"/>
      <c r="F12" s="49"/>
      <c r="G12" s="49"/>
      <c r="H12" s="49"/>
    </row>
  </sheetData>
  <mergeCells count="4">
    <mergeCell ref="B3:B4"/>
    <mergeCell ref="C3:D3"/>
    <mergeCell ref="E3:F3"/>
    <mergeCell ref="G3:H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4"/>
  <sheetViews>
    <sheetView zoomScale="93" zoomScaleNormal="93" workbookViewId="0">
      <selection activeCell="B2" sqref="B2:H2"/>
    </sheetView>
  </sheetViews>
  <sheetFormatPr baseColWidth="10" defaultRowHeight="12.75" x14ac:dyDescent="0.2"/>
  <cols>
    <col min="1" max="2" width="11.42578125" style="68"/>
    <col min="3" max="8" width="20.7109375" style="68" customWidth="1"/>
    <col min="9" max="16384" width="11.42578125" style="68"/>
  </cols>
  <sheetData>
    <row r="2" spans="2:8" x14ac:dyDescent="0.2">
      <c r="B2" s="326" t="s">
        <v>154</v>
      </c>
      <c r="C2" s="326"/>
      <c r="D2" s="326"/>
      <c r="E2" s="326"/>
      <c r="F2" s="326"/>
      <c r="G2" s="326"/>
      <c r="H2" s="326"/>
    </row>
    <row r="3" spans="2:8" ht="114.75" x14ac:dyDescent="0.2">
      <c r="B3" s="72" t="s">
        <v>153</v>
      </c>
      <c r="C3" s="71" t="s">
        <v>151</v>
      </c>
      <c r="D3" s="71" t="s">
        <v>227</v>
      </c>
      <c r="E3" s="71" t="s">
        <v>149</v>
      </c>
      <c r="F3" s="71" t="s">
        <v>152</v>
      </c>
      <c r="G3" s="71" t="s">
        <v>150</v>
      </c>
      <c r="H3" s="71" t="s">
        <v>228</v>
      </c>
    </row>
    <row r="4" spans="2:8" x14ac:dyDescent="0.2">
      <c r="B4" s="134" t="s">
        <v>148</v>
      </c>
      <c r="C4" s="108">
        <v>1.8</v>
      </c>
      <c r="D4" s="134">
        <v>1.8</v>
      </c>
      <c r="E4" s="108">
        <v>1.4</v>
      </c>
      <c r="F4" s="225">
        <v>4.0999999999999996</v>
      </c>
      <c r="G4" s="225">
        <v>3</v>
      </c>
      <c r="H4" s="225">
        <v>3</v>
      </c>
    </row>
    <row r="5" spans="2:8" x14ac:dyDescent="0.2">
      <c r="B5" s="70" t="s">
        <v>147</v>
      </c>
      <c r="C5" s="127">
        <v>3.8</v>
      </c>
      <c r="D5" s="70">
        <v>2.9</v>
      </c>
      <c r="E5" s="226">
        <v>3.1</v>
      </c>
      <c r="F5" s="226">
        <v>7</v>
      </c>
      <c r="G5" s="226">
        <v>4.4000000000000004</v>
      </c>
      <c r="H5" s="226">
        <v>4.8</v>
      </c>
    </row>
    <row r="6" spans="2:8" x14ac:dyDescent="0.2">
      <c r="B6" s="134" t="s">
        <v>146</v>
      </c>
      <c r="C6" s="108">
        <v>4.7</v>
      </c>
      <c r="D6" s="134">
        <v>3.9</v>
      </c>
      <c r="E6" s="225">
        <v>4.8</v>
      </c>
      <c r="F6" s="108">
        <v>8.5</v>
      </c>
      <c r="G6" s="225">
        <v>5.8</v>
      </c>
      <c r="H6" s="225">
        <v>6.5</v>
      </c>
    </row>
    <row r="7" spans="2:8" x14ac:dyDescent="0.2">
      <c r="B7" s="70" t="s">
        <v>145</v>
      </c>
      <c r="C7" s="226">
        <v>6</v>
      </c>
      <c r="D7" s="70">
        <v>4.9000000000000004</v>
      </c>
      <c r="E7" s="127">
        <v>4.9000000000000004</v>
      </c>
      <c r="F7" s="127">
        <v>9.5</v>
      </c>
      <c r="G7" s="226">
        <v>6.9</v>
      </c>
      <c r="H7" s="226">
        <v>8.1</v>
      </c>
    </row>
    <row r="8" spans="2:8" x14ac:dyDescent="0.2">
      <c r="B8" s="134" t="s">
        <v>144</v>
      </c>
      <c r="C8" s="108">
        <v>6.7</v>
      </c>
      <c r="D8" s="134">
        <v>6.1</v>
      </c>
      <c r="E8" s="108">
        <v>5.6</v>
      </c>
      <c r="F8" s="108">
        <v>10.4</v>
      </c>
      <c r="G8" s="225">
        <v>8.1999999999999993</v>
      </c>
      <c r="H8" s="225">
        <v>8.9</v>
      </c>
    </row>
    <row r="9" spans="2:8" x14ac:dyDescent="0.2">
      <c r="B9" s="70" t="s">
        <v>143</v>
      </c>
      <c r="C9" s="226">
        <v>8</v>
      </c>
      <c r="D9" s="70">
        <v>7.7</v>
      </c>
      <c r="E9" s="127">
        <v>8.1</v>
      </c>
      <c r="F9" s="127">
        <v>11.1</v>
      </c>
      <c r="G9" s="226">
        <v>8.1999999999999993</v>
      </c>
      <c r="H9" s="226">
        <v>10.7</v>
      </c>
    </row>
    <row r="10" spans="2:8" x14ac:dyDescent="0.2">
      <c r="B10" s="134" t="s">
        <v>142</v>
      </c>
      <c r="C10" s="108">
        <v>10.3</v>
      </c>
      <c r="D10" s="134">
        <v>9.3000000000000007</v>
      </c>
      <c r="E10" s="108">
        <v>8.4</v>
      </c>
      <c r="F10" s="108">
        <v>11.6</v>
      </c>
      <c r="G10" s="225">
        <v>10</v>
      </c>
      <c r="H10" s="225">
        <v>12.3</v>
      </c>
    </row>
    <row r="11" spans="2:8" x14ac:dyDescent="0.2">
      <c r="B11" s="70" t="s">
        <v>141</v>
      </c>
      <c r="C11" s="127">
        <v>12.4</v>
      </c>
      <c r="D11" s="70">
        <v>10.6</v>
      </c>
      <c r="E11" s="127">
        <v>9.8000000000000007</v>
      </c>
      <c r="F11" s="127">
        <v>11.6</v>
      </c>
      <c r="G11" s="226">
        <v>12.6</v>
      </c>
      <c r="H11" s="226">
        <v>13.2</v>
      </c>
    </row>
    <row r="12" spans="2:8" x14ac:dyDescent="0.2">
      <c r="B12" s="134" t="s">
        <v>140</v>
      </c>
      <c r="C12" s="108">
        <v>17.2</v>
      </c>
      <c r="D12" s="134">
        <v>15.9</v>
      </c>
      <c r="E12" s="108">
        <v>20.2</v>
      </c>
      <c r="F12" s="108">
        <v>12.4</v>
      </c>
      <c r="G12" s="225">
        <v>13.5</v>
      </c>
      <c r="H12" s="225">
        <v>15.1</v>
      </c>
    </row>
    <row r="13" spans="2:8" ht="13.5" thickBot="1" x14ac:dyDescent="0.25">
      <c r="B13" s="69" t="s">
        <v>139</v>
      </c>
      <c r="C13" s="227">
        <v>29.1</v>
      </c>
      <c r="D13" s="69">
        <v>36.9</v>
      </c>
      <c r="E13" s="228">
        <v>33.799999999999997</v>
      </c>
      <c r="F13" s="228">
        <v>13.8</v>
      </c>
      <c r="G13" s="227">
        <v>27.3</v>
      </c>
      <c r="H13" s="227">
        <v>17.399999999999999</v>
      </c>
    </row>
    <row r="14" spans="2:8" x14ac:dyDescent="0.2">
      <c r="C14" s="229"/>
      <c r="D14" s="229"/>
      <c r="E14" s="229"/>
      <c r="F14" s="229"/>
      <c r="G14" s="229"/>
      <c r="H14" s="229"/>
    </row>
  </sheetData>
  <mergeCells count="1">
    <mergeCell ref="B2:H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0"/>
  <sheetViews>
    <sheetView zoomScaleNormal="100" workbookViewId="0">
      <selection activeCell="B2" sqref="B2:F2"/>
    </sheetView>
  </sheetViews>
  <sheetFormatPr baseColWidth="10" defaultRowHeight="12.75" x14ac:dyDescent="0.2"/>
  <cols>
    <col min="1" max="1" width="11.42578125" style="48"/>
    <col min="2" max="2" width="58.28515625" style="48" customWidth="1"/>
    <col min="3" max="16384" width="11.42578125" style="48"/>
  </cols>
  <sheetData>
    <row r="2" spans="2:8" x14ac:dyDescent="0.2">
      <c r="B2" s="56" t="s">
        <v>160</v>
      </c>
    </row>
    <row r="3" spans="2:8" ht="29.25" customHeight="1" x14ac:dyDescent="0.2">
      <c r="B3" s="306" t="s">
        <v>26</v>
      </c>
      <c r="C3" s="307" t="s">
        <v>112</v>
      </c>
      <c r="D3" s="308"/>
      <c r="E3" s="307" t="s">
        <v>127</v>
      </c>
      <c r="F3" s="308"/>
      <c r="G3" s="307" t="s">
        <v>159</v>
      </c>
      <c r="H3" s="308"/>
    </row>
    <row r="4" spans="2:8" x14ac:dyDescent="0.2">
      <c r="B4" s="306"/>
      <c r="C4" s="106">
        <v>2018</v>
      </c>
      <c r="D4" s="106">
        <v>2019</v>
      </c>
      <c r="E4" s="106">
        <v>2018</v>
      </c>
      <c r="F4" s="106">
        <v>2019</v>
      </c>
      <c r="G4" s="106">
        <v>2018</v>
      </c>
      <c r="H4" s="106">
        <v>2019</v>
      </c>
    </row>
    <row r="5" spans="2:8" x14ac:dyDescent="0.2">
      <c r="B5" s="66" t="s">
        <v>20</v>
      </c>
      <c r="C5" s="93">
        <v>9752</v>
      </c>
      <c r="D5" s="93">
        <v>10372</v>
      </c>
      <c r="E5" s="94">
        <v>100</v>
      </c>
      <c r="F5" s="94">
        <v>99.999999999999986</v>
      </c>
      <c r="G5" s="95">
        <v>4.1700000000000001E-2</v>
      </c>
      <c r="H5" s="95">
        <v>4.1700000000000001E-2</v>
      </c>
    </row>
    <row r="6" spans="2:8" x14ac:dyDescent="0.2">
      <c r="B6" s="59" t="s">
        <v>158</v>
      </c>
      <c r="C6" s="96">
        <v>5731</v>
      </c>
      <c r="D6" s="96">
        <v>6096</v>
      </c>
      <c r="E6" s="97">
        <v>58.767432321575065</v>
      </c>
      <c r="F6" s="97">
        <v>58.773621288083298</v>
      </c>
      <c r="G6" s="86">
        <v>2.4500000000000001E-2</v>
      </c>
      <c r="H6" s="86">
        <v>2.4500000000000001E-2</v>
      </c>
    </row>
    <row r="7" spans="2:8" x14ac:dyDescent="0.2">
      <c r="B7" s="74" t="s">
        <v>157</v>
      </c>
      <c r="C7" s="98">
        <v>5123</v>
      </c>
      <c r="D7" s="98">
        <v>5449</v>
      </c>
      <c r="E7" s="99">
        <v>52.532813781788349</v>
      </c>
      <c r="F7" s="99">
        <v>52.535672965676824</v>
      </c>
      <c r="G7" s="100">
        <v>2.1899999999999999E-2</v>
      </c>
      <c r="H7" s="100">
        <v>2.1899999999999999E-2</v>
      </c>
    </row>
    <row r="8" spans="2:8" x14ac:dyDescent="0.2">
      <c r="B8" s="73" t="s">
        <v>156</v>
      </c>
      <c r="C8" s="96">
        <v>608</v>
      </c>
      <c r="D8" s="96">
        <v>647</v>
      </c>
      <c r="E8" s="97">
        <v>6.2346185397867107</v>
      </c>
      <c r="F8" s="97">
        <v>6.2379483224064787</v>
      </c>
      <c r="G8" s="101">
        <v>2.5999999999999999E-3</v>
      </c>
      <c r="H8" s="101">
        <v>2.5999999999999999E-3</v>
      </c>
    </row>
    <row r="9" spans="2:8" x14ac:dyDescent="0.2">
      <c r="B9" s="58" t="s">
        <v>155</v>
      </c>
      <c r="C9" s="98">
        <v>3971</v>
      </c>
      <c r="D9" s="98">
        <v>4223</v>
      </c>
      <c r="E9" s="99">
        <v>40.719852337981955</v>
      </c>
      <c r="F9" s="99">
        <v>40.715387581951404</v>
      </c>
      <c r="G9" s="88">
        <v>1.7000000000000001E-2</v>
      </c>
      <c r="H9" s="88">
        <v>1.7000000000000001E-2</v>
      </c>
    </row>
    <row r="10" spans="2:8" x14ac:dyDescent="0.2">
      <c r="B10" s="73" t="s">
        <v>196</v>
      </c>
      <c r="C10" s="96">
        <v>2808</v>
      </c>
      <c r="D10" s="96">
        <v>2986</v>
      </c>
      <c r="E10" s="97">
        <v>28.794093519278096</v>
      </c>
      <c r="F10" s="97">
        <v>28.78904743540301</v>
      </c>
      <c r="G10" s="86">
        <v>1.2E-2</v>
      </c>
      <c r="H10" s="86">
        <v>1.2E-2</v>
      </c>
    </row>
    <row r="11" spans="2:8" x14ac:dyDescent="0.2">
      <c r="B11" s="74" t="s">
        <v>197</v>
      </c>
      <c r="C11" s="98">
        <v>1163</v>
      </c>
      <c r="D11" s="98">
        <v>1237</v>
      </c>
      <c r="E11" s="99">
        <v>11.925758818703855</v>
      </c>
      <c r="F11" s="99">
        <v>11.9263401465484</v>
      </c>
      <c r="G11" s="88">
        <v>5.0000000000000001E-3</v>
      </c>
      <c r="H11" s="88">
        <v>5.0000000000000001E-3</v>
      </c>
    </row>
    <row r="12" spans="2:8" ht="25.5" x14ac:dyDescent="0.2">
      <c r="B12" s="102" t="s">
        <v>198</v>
      </c>
      <c r="C12" s="103">
        <v>50</v>
      </c>
      <c r="D12" s="104">
        <v>53</v>
      </c>
      <c r="E12" s="104">
        <v>0.51271534044298606</v>
      </c>
      <c r="F12" s="104">
        <v>0.51099112996529117</v>
      </c>
      <c r="G12" s="105">
        <v>2.0000000000000001E-4</v>
      </c>
      <c r="H12" s="105">
        <v>2.0000000000000001E-4</v>
      </c>
    </row>
    <row r="13" spans="2:8" x14ac:dyDescent="0.2">
      <c r="B13" s="107" t="s">
        <v>199</v>
      </c>
    </row>
    <row r="14" spans="2:8" x14ac:dyDescent="0.2">
      <c r="B14" s="48" t="s">
        <v>117</v>
      </c>
    </row>
    <row r="15" spans="2:8" x14ac:dyDescent="0.2">
      <c r="B15" s="48" t="s">
        <v>103</v>
      </c>
    </row>
    <row r="39" spans="2:2" x14ac:dyDescent="0.2">
      <c r="B39" s="108"/>
    </row>
    <row r="40" spans="2:2" x14ac:dyDescent="0.2">
      <c r="B40" s="108"/>
    </row>
  </sheetData>
  <mergeCells count="4">
    <mergeCell ref="B3:B4"/>
    <mergeCell ref="C3:D3"/>
    <mergeCell ref="E3:F3"/>
    <mergeCell ref="G3:H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1"/>
  <sheetViews>
    <sheetView showGridLines="0" zoomScaleNormal="100" workbookViewId="0">
      <selection activeCell="B2" sqref="B2:F2"/>
    </sheetView>
  </sheetViews>
  <sheetFormatPr baseColWidth="10" defaultRowHeight="12.75" x14ac:dyDescent="0.2"/>
  <cols>
    <col min="1" max="1" width="11.42578125" style="48"/>
    <col min="2" max="2" width="81.5703125" style="48" customWidth="1"/>
    <col min="3" max="5" width="11.42578125" style="48"/>
    <col min="6" max="6" width="12.85546875" style="48" customWidth="1"/>
    <col min="7" max="16384" width="11.42578125" style="48"/>
  </cols>
  <sheetData>
    <row r="2" spans="2:8" x14ac:dyDescent="0.2">
      <c r="B2" s="56" t="s">
        <v>106</v>
      </c>
    </row>
    <row r="3" spans="2:8" ht="43.5" customHeight="1" x14ac:dyDescent="0.2">
      <c r="B3" s="306" t="s">
        <v>26</v>
      </c>
      <c r="C3" s="307" t="s">
        <v>112</v>
      </c>
      <c r="D3" s="308"/>
      <c r="E3" s="307" t="s">
        <v>127</v>
      </c>
      <c r="F3" s="308"/>
      <c r="G3" s="307" t="s">
        <v>159</v>
      </c>
      <c r="H3" s="308"/>
    </row>
    <row r="4" spans="2:8" x14ac:dyDescent="0.2">
      <c r="B4" s="306"/>
      <c r="C4" s="106">
        <v>2018</v>
      </c>
      <c r="D4" s="106">
        <v>2019</v>
      </c>
      <c r="E4" s="106">
        <v>2018</v>
      </c>
      <c r="F4" s="106">
        <v>2019</v>
      </c>
      <c r="G4" s="106">
        <v>2018</v>
      </c>
      <c r="H4" s="106">
        <v>2019</v>
      </c>
    </row>
    <row r="5" spans="2:8" x14ac:dyDescent="0.2">
      <c r="B5" s="56" t="s">
        <v>161</v>
      </c>
      <c r="C5" s="109">
        <v>189213</v>
      </c>
      <c r="D5" s="109">
        <v>84171</v>
      </c>
      <c r="E5" s="110">
        <v>100.00000000000001</v>
      </c>
      <c r="F5" s="110">
        <v>99.999999999999972</v>
      </c>
      <c r="G5" s="111">
        <v>0.80872999999999995</v>
      </c>
      <c r="H5" s="111">
        <v>0.33819999999999995</v>
      </c>
    </row>
    <row r="6" spans="2:8" x14ac:dyDescent="0.2">
      <c r="B6" s="75" t="s">
        <v>162</v>
      </c>
      <c r="C6" s="112">
        <v>75724</v>
      </c>
      <c r="D6" s="112">
        <v>79810</v>
      </c>
      <c r="E6" s="113">
        <v>40.020505990603183</v>
      </c>
      <c r="F6" s="113">
        <v>94.81888061208727</v>
      </c>
      <c r="G6" s="114">
        <v>0.32359999999999994</v>
      </c>
      <c r="H6" s="114">
        <v>0.32069999999999993</v>
      </c>
    </row>
    <row r="7" spans="2:8" x14ac:dyDescent="0.2">
      <c r="B7" s="76" t="s">
        <v>163</v>
      </c>
      <c r="C7" s="115">
        <v>28639</v>
      </c>
      <c r="D7" s="115">
        <v>30407</v>
      </c>
      <c r="E7" s="116">
        <v>15.135852187746085</v>
      </c>
      <c r="F7" s="116">
        <v>36.125268798042079</v>
      </c>
      <c r="G7" s="117">
        <v>0.1225</v>
      </c>
      <c r="H7" s="117">
        <v>0.12230000000000001</v>
      </c>
    </row>
    <row r="8" spans="2:8" x14ac:dyDescent="0.2">
      <c r="B8" s="78" t="s">
        <v>164</v>
      </c>
      <c r="C8" s="118">
        <v>18469</v>
      </c>
      <c r="D8" s="118">
        <v>19593</v>
      </c>
      <c r="E8" s="119">
        <v>9.7609572280974355</v>
      </c>
      <c r="F8" s="119">
        <v>23.277613429803615</v>
      </c>
      <c r="G8" s="120">
        <v>7.9000000000000001E-2</v>
      </c>
      <c r="H8" s="120">
        <v>7.8799999999999995E-2</v>
      </c>
    </row>
    <row r="9" spans="2:8" ht="12.75" customHeight="1" x14ac:dyDescent="0.2">
      <c r="B9" s="230" t="s">
        <v>165</v>
      </c>
      <c r="C9" s="115">
        <v>8654</v>
      </c>
      <c r="D9" s="115">
        <v>9181</v>
      </c>
      <c r="E9" s="116">
        <v>4.5736815123696575</v>
      </c>
      <c r="F9" s="116">
        <v>10.907557234677027</v>
      </c>
      <c r="G9" s="117">
        <v>3.6999999999999998E-2</v>
      </c>
      <c r="H9" s="117">
        <v>3.6900000000000002E-2</v>
      </c>
    </row>
    <row r="10" spans="2:8" ht="26.25" customHeight="1" x14ac:dyDescent="0.2">
      <c r="B10" s="83" t="s">
        <v>166</v>
      </c>
      <c r="C10" s="118">
        <v>1516</v>
      </c>
      <c r="D10" s="118">
        <v>1633</v>
      </c>
      <c r="E10" s="119">
        <v>0.80121344727899246</v>
      </c>
      <c r="F10" s="119">
        <v>1.9400981335614405</v>
      </c>
      <c r="G10" s="120">
        <v>6.4999999999999997E-3</v>
      </c>
      <c r="H10" s="120">
        <v>6.6E-3</v>
      </c>
    </row>
    <row r="11" spans="2:8" ht="26.25" customHeight="1" x14ac:dyDescent="0.2">
      <c r="B11" s="79" t="s">
        <v>167</v>
      </c>
      <c r="C11" s="115">
        <v>19046</v>
      </c>
      <c r="D11" s="115">
        <v>20258</v>
      </c>
      <c r="E11" s="116">
        <v>10.06590456258291</v>
      </c>
      <c r="F11" s="116">
        <v>24.06767176343396</v>
      </c>
      <c r="G11" s="117">
        <v>8.14E-2</v>
      </c>
      <c r="H11" s="117">
        <v>8.14E-2</v>
      </c>
    </row>
    <row r="12" spans="2:8" ht="25.5" x14ac:dyDescent="0.2">
      <c r="B12" s="80" t="s">
        <v>168</v>
      </c>
      <c r="C12" s="118">
        <v>7712</v>
      </c>
      <c r="D12" s="118">
        <v>7822</v>
      </c>
      <c r="E12" s="119">
        <v>4.0758298848387797</v>
      </c>
      <c r="F12" s="119">
        <v>9.2929868957241801</v>
      </c>
      <c r="G12" s="120">
        <v>3.3000000000000002E-2</v>
      </c>
      <c r="H12" s="120">
        <v>3.1399999999999997E-2</v>
      </c>
    </row>
    <row r="13" spans="2:8" x14ac:dyDescent="0.2">
      <c r="B13" s="76" t="s">
        <v>169</v>
      </c>
      <c r="C13" s="115">
        <v>8538</v>
      </c>
      <c r="D13" s="115">
        <v>9081</v>
      </c>
      <c r="E13" s="116">
        <v>4.5123749425250912</v>
      </c>
      <c r="F13" s="116">
        <v>10.788751470221335</v>
      </c>
      <c r="G13" s="117">
        <v>3.6499999999999998E-2</v>
      </c>
      <c r="H13" s="117">
        <v>3.6499999999999998E-2</v>
      </c>
    </row>
    <row r="14" spans="2:8" x14ac:dyDescent="0.2">
      <c r="B14" s="81" t="s">
        <v>170</v>
      </c>
      <c r="C14" s="118">
        <v>4477</v>
      </c>
      <c r="D14" s="118">
        <v>4772</v>
      </c>
      <c r="E14" s="119">
        <v>2.3661164930528029</v>
      </c>
      <c r="F14" s="119">
        <v>5.6694110798255934</v>
      </c>
      <c r="G14" s="120">
        <v>1.9099999999999999E-2</v>
      </c>
      <c r="H14" s="120">
        <v>1.9199999999999998E-2</v>
      </c>
    </row>
    <row r="15" spans="2:8" x14ac:dyDescent="0.2">
      <c r="B15" s="76" t="s">
        <v>171</v>
      </c>
      <c r="C15" s="115">
        <v>3089</v>
      </c>
      <c r="D15" s="115">
        <v>3181</v>
      </c>
      <c r="E15" s="116">
        <v>1.632551674567815</v>
      </c>
      <c r="F15" s="116">
        <v>3.779211367335543</v>
      </c>
      <c r="G15" s="117">
        <v>1.32E-2</v>
      </c>
      <c r="H15" s="117">
        <v>1.2800000000000001E-2</v>
      </c>
    </row>
    <row r="16" spans="2:8" ht="26.25" customHeight="1" x14ac:dyDescent="0.2">
      <c r="B16" s="80" t="s">
        <v>172</v>
      </c>
      <c r="C16" s="118">
        <v>1500</v>
      </c>
      <c r="D16" s="118">
        <v>1500</v>
      </c>
      <c r="E16" s="119">
        <v>0.79275736867974189</v>
      </c>
      <c r="F16" s="119">
        <v>1.7820864668353709</v>
      </c>
      <c r="G16" s="120">
        <v>6.4000000000000003E-3</v>
      </c>
      <c r="H16" s="120">
        <v>6.0000000000000001E-3</v>
      </c>
    </row>
    <row r="17" spans="2:11" ht="12.75" customHeight="1" x14ac:dyDescent="0.2">
      <c r="B17" s="79" t="s">
        <v>229</v>
      </c>
      <c r="C17" s="115">
        <v>700</v>
      </c>
      <c r="D17" s="115">
        <v>700</v>
      </c>
      <c r="E17" s="116">
        <v>0.36995343871721287</v>
      </c>
      <c r="F17" s="116">
        <v>0.8316403511898397</v>
      </c>
      <c r="G17" s="117">
        <v>3.0000000000000001E-3</v>
      </c>
      <c r="H17" s="117">
        <v>2.8E-3</v>
      </c>
    </row>
    <row r="18" spans="2:11" s="82" customFormat="1" ht="25.5" x14ac:dyDescent="0.2">
      <c r="B18" s="80" t="s">
        <v>173</v>
      </c>
      <c r="C18" s="118">
        <v>369</v>
      </c>
      <c r="D18" s="118">
        <v>372</v>
      </c>
      <c r="E18" s="119">
        <v>0.19501831269521649</v>
      </c>
      <c r="F18" s="119">
        <v>0.44195744377517199</v>
      </c>
      <c r="G18" s="120">
        <v>1.6000000000000001E-3</v>
      </c>
      <c r="H18" s="120">
        <v>1.5E-3</v>
      </c>
    </row>
    <row r="19" spans="2:11" ht="38.25" x14ac:dyDescent="0.2">
      <c r="B19" s="79" t="s">
        <v>174</v>
      </c>
      <c r="C19" s="115">
        <v>400</v>
      </c>
      <c r="D19" s="115">
        <v>400</v>
      </c>
      <c r="E19" s="116">
        <v>0.21140196498126451</v>
      </c>
      <c r="F19" s="116">
        <v>0.47522305782276558</v>
      </c>
      <c r="G19" s="117">
        <v>1.6999999999999999E-3</v>
      </c>
      <c r="H19" s="117">
        <v>1.6000000000000001E-3</v>
      </c>
    </row>
    <row r="20" spans="2:11" ht="38.25" x14ac:dyDescent="0.2">
      <c r="B20" s="80" t="s">
        <v>175</v>
      </c>
      <c r="C20" s="118">
        <v>150</v>
      </c>
      <c r="D20" s="118">
        <v>150</v>
      </c>
      <c r="E20" s="119">
        <v>7.9275736867974192E-2</v>
      </c>
      <c r="F20" s="119">
        <v>0.17820864668353709</v>
      </c>
      <c r="G20" s="120">
        <v>5.9999999999999995E-4</v>
      </c>
      <c r="H20" s="120">
        <v>5.9999999999999995E-4</v>
      </c>
    </row>
    <row r="21" spans="2:11" ht="38.25" customHeight="1" x14ac:dyDescent="0.2">
      <c r="B21" s="79" t="s">
        <v>176</v>
      </c>
      <c r="C21" s="115">
        <v>152</v>
      </c>
      <c r="D21" s="115">
        <v>155</v>
      </c>
      <c r="E21" s="116">
        <v>8.0332746692880513E-2</v>
      </c>
      <c r="F21" s="116">
        <v>0.18414893490632164</v>
      </c>
      <c r="G21" s="117">
        <v>5.9999999999999995E-4</v>
      </c>
      <c r="H21" s="117">
        <v>5.9999999999999995E-4</v>
      </c>
    </row>
    <row r="22" spans="2:11" ht="25.5" x14ac:dyDescent="0.2">
      <c r="B22" s="80" t="s">
        <v>177</v>
      </c>
      <c r="C22" s="118">
        <v>33</v>
      </c>
      <c r="D22" s="118">
        <v>35</v>
      </c>
      <c r="E22" s="119">
        <v>1.7440662110954321E-2</v>
      </c>
      <c r="F22" s="119">
        <v>4.1582017559491986E-2</v>
      </c>
      <c r="G22" s="120">
        <v>1E-4</v>
      </c>
      <c r="H22" s="120">
        <v>1E-4</v>
      </c>
    </row>
    <row r="23" spans="2:11" ht="25.5" x14ac:dyDescent="0.2">
      <c r="B23" s="79" t="s">
        <v>178</v>
      </c>
      <c r="C23" s="115">
        <v>0</v>
      </c>
      <c r="D23" s="115">
        <v>0</v>
      </c>
      <c r="E23" s="116">
        <v>0</v>
      </c>
      <c r="F23" s="116">
        <v>0</v>
      </c>
      <c r="G23" s="117">
        <v>0</v>
      </c>
      <c r="H23" s="117">
        <v>0</v>
      </c>
    </row>
    <row r="24" spans="2:11" ht="38.25" x14ac:dyDescent="0.2">
      <c r="B24" s="80" t="s">
        <v>179</v>
      </c>
      <c r="C24" s="121">
        <v>900</v>
      </c>
      <c r="D24" s="121">
        <v>957</v>
      </c>
      <c r="E24" s="119">
        <v>0.47565442120784512</v>
      </c>
      <c r="F24" s="119">
        <v>1.1369711658409667</v>
      </c>
      <c r="G24" s="120">
        <v>3.8E-3</v>
      </c>
      <c r="H24" s="120">
        <v>3.8E-3</v>
      </c>
    </row>
    <row r="25" spans="2:11" ht="25.5" x14ac:dyDescent="0.2">
      <c r="B25" s="122" t="s">
        <v>180</v>
      </c>
      <c r="C25" s="123">
        <v>19</v>
      </c>
      <c r="D25" s="123">
        <v>20</v>
      </c>
      <c r="E25" s="124">
        <v>1.0041593336610064E-2</v>
      </c>
      <c r="F25" s="124">
        <v>2.3761152891138278E-2</v>
      </c>
      <c r="G25" s="125">
        <v>1E-4</v>
      </c>
      <c r="H25" s="125">
        <v>1E-4</v>
      </c>
    </row>
    <row r="26" spans="2:11" x14ac:dyDescent="0.2">
      <c r="B26" s="75" t="s">
        <v>181</v>
      </c>
      <c r="C26" s="112">
        <v>113489</v>
      </c>
      <c r="D26" s="112">
        <v>4361</v>
      </c>
      <c r="E26" s="113">
        <v>59.979494009396831</v>
      </c>
      <c r="F26" s="113">
        <v>5.1811193879127027</v>
      </c>
      <c r="G26" s="126">
        <v>0.48513000000000001</v>
      </c>
      <c r="H26" s="126">
        <v>1.7500000000000002E-2</v>
      </c>
      <c r="I26" s="56"/>
      <c r="J26" s="56"/>
      <c r="K26" s="56"/>
    </row>
    <row r="27" spans="2:11" ht="15" x14ac:dyDescent="0.2">
      <c r="B27" s="122" t="s">
        <v>230</v>
      </c>
      <c r="C27" s="123">
        <v>107816</v>
      </c>
      <c r="D27" s="123" t="s">
        <v>23</v>
      </c>
      <c r="E27" s="124">
        <v>56.981285641050036</v>
      </c>
      <c r="F27" s="124" t="s">
        <v>23</v>
      </c>
      <c r="G27" s="125">
        <v>0.46089999999999998</v>
      </c>
      <c r="H27" s="125" t="s">
        <v>23</v>
      </c>
    </row>
    <row r="28" spans="2:11" ht="38.25" x14ac:dyDescent="0.2">
      <c r="B28" s="83" t="s">
        <v>182</v>
      </c>
      <c r="C28" s="118">
        <v>98229</v>
      </c>
      <c r="D28" s="118" t="s">
        <v>23</v>
      </c>
      <c r="E28" s="119">
        <v>51.914509045361577</v>
      </c>
      <c r="F28" s="119" t="s">
        <v>23</v>
      </c>
      <c r="G28" s="127">
        <v>0.4199</v>
      </c>
      <c r="H28" s="119" t="s">
        <v>23</v>
      </c>
    </row>
    <row r="29" spans="2:11" ht="53.25" x14ac:dyDescent="0.2">
      <c r="B29" s="128" t="s">
        <v>231</v>
      </c>
      <c r="C29" s="123">
        <v>9454</v>
      </c>
      <c r="D29" s="123" t="s">
        <v>23</v>
      </c>
      <c r="E29" s="124">
        <v>4.9964854423321867</v>
      </c>
      <c r="F29" s="124" t="s">
        <v>23</v>
      </c>
      <c r="G29" s="125">
        <v>4.0399999999999998E-2</v>
      </c>
      <c r="H29" s="125" t="s">
        <v>23</v>
      </c>
    </row>
    <row r="30" spans="2:11" ht="40.5" x14ac:dyDescent="0.2">
      <c r="B30" s="83" t="s">
        <v>232</v>
      </c>
      <c r="C30" s="118">
        <v>133</v>
      </c>
      <c r="D30" s="119" t="s">
        <v>23</v>
      </c>
      <c r="E30" s="119">
        <v>7.0291153356270453E-2</v>
      </c>
      <c r="F30" s="119" t="s">
        <v>23</v>
      </c>
      <c r="G30" s="127">
        <v>5.9999999999999995E-4</v>
      </c>
      <c r="H30" s="119" t="s">
        <v>23</v>
      </c>
    </row>
    <row r="31" spans="2:11" ht="38.25" customHeight="1" x14ac:dyDescent="0.2">
      <c r="B31" s="122" t="s">
        <v>183</v>
      </c>
      <c r="C31" s="123">
        <v>1637</v>
      </c>
      <c r="D31" s="123">
        <v>1742</v>
      </c>
      <c r="E31" s="124">
        <v>0.86516254168582496</v>
      </c>
      <c r="F31" s="124">
        <v>2.0695964168181442</v>
      </c>
      <c r="G31" s="125">
        <v>7.0000000000000001E-3</v>
      </c>
      <c r="H31" s="125">
        <v>7.0000000000000001E-3</v>
      </c>
    </row>
    <row r="32" spans="2:11" ht="26.25" customHeight="1" x14ac:dyDescent="0.2">
      <c r="B32" s="80" t="s">
        <v>184</v>
      </c>
      <c r="C32" s="118">
        <v>1146</v>
      </c>
      <c r="D32" s="118">
        <v>1219</v>
      </c>
      <c r="E32" s="119">
        <v>0.60566662967132279</v>
      </c>
      <c r="F32" s="119">
        <v>1.4482422687148782</v>
      </c>
      <c r="G32" s="129">
        <v>4.8999999999999998E-3</v>
      </c>
      <c r="H32" s="120">
        <v>4.8999999999999998E-3</v>
      </c>
    </row>
    <row r="33" spans="2:8" ht="51" x14ac:dyDescent="0.2">
      <c r="B33" s="122" t="s">
        <v>185</v>
      </c>
      <c r="C33" s="123">
        <v>725</v>
      </c>
      <c r="D33" s="123">
        <v>771</v>
      </c>
      <c r="E33" s="124">
        <v>0.38316606152854193</v>
      </c>
      <c r="F33" s="124">
        <v>0.91599244395338064</v>
      </c>
      <c r="G33" s="125">
        <v>3.0999999999999999E-3</v>
      </c>
      <c r="H33" s="125">
        <v>3.0999999999999999E-3</v>
      </c>
    </row>
    <row r="34" spans="2:8" ht="27.75" x14ac:dyDescent="0.2">
      <c r="B34" s="80" t="s">
        <v>233</v>
      </c>
      <c r="C34" s="118">
        <v>240</v>
      </c>
      <c r="D34" s="118">
        <v>255</v>
      </c>
      <c r="E34" s="119">
        <v>0.12684117898875871</v>
      </c>
      <c r="F34" s="119">
        <v>0.30295469936201302</v>
      </c>
      <c r="G34" s="120">
        <v>1E-3</v>
      </c>
      <c r="H34" s="120">
        <v>1E-3</v>
      </c>
    </row>
    <row r="35" spans="2:8" ht="51" x14ac:dyDescent="0.2">
      <c r="B35" s="79" t="s">
        <v>186</v>
      </c>
      <c r="C35" s="130">
        <v>134</v>
      </c>
      <c r="D35" s="130">
        <v>143</v>
      </c>
      <c r="E35" s="116">
        <v>7.0819658268723606E-2</v>
      </c>
      <c r="F35" s="116">
        <v>0.1698922431716387</v>
      </c>
      <c r="G35" s="48">
        <v>5.9999999999999995E-4</v>
      </c>
      <c r="H35" s="48">
        <v>5.9999999999999995E-4</v>
      </c>
    </row>
    <row r="36" spans="2:8" ht="38.25" x14ac:dyDescent="0.2">
      <c r="B36" s="80" t="s">
        <v>187</v>
      </c>
      <c r="C36" s="118">
        <v>94</v>
      </c>
      <c r="D36" s="118">
        <v>100</v>
      </c>
      <c r="E36" s="119">
        <v>4.9679461770597157E-2</v>
      </c>
      <c r="F36" s="119">
        <v>0.1188057644556914</v>
      </c>
      <c r="G36" s="120">
        <v>4.0000000000000002E-4</v>
      </c>
      <c r="H36" s="120">
        <v>4.0000000000000002E-4</v>
      </c>
    </row>
    <row r="37" spans="2:8" ht="51" x14ac:dyDescent="0.2">
      <c r="B37" s="79" t="s">
        <v>200</v>
      </c>
      <c r="C37" s="130">
        <v>95</v>
      </c>
      <c r="D37" s="115" t="s">
        <v>23</v>
      </c>
      <c r="E37" s="116">
        <v>5.0207966683050317E-2</v>
      </c>
      <c r="F37" s="115" t="s">
        <v>23</v>
      </c>
      <c r="G37" s="48">
        <v>4.0000000000000002E-4</v>
      </c>
      <c r="H37" s="115" t="s">
        <v>23</v>
      </c>
    </row>
    <row r="38" spans="2:8" ht="38.25" x14ac:dyDescent="0.2">
      <c r="B38" s="131" t="s">
        <v>188</v>
      </c>
      <c r="C38" s="96">
        <v>123</v>
      </c>
      <c r="D38" s="96">
        <v>131</v>
      </c>
      <c r="E38" s="97">
        <v>6.5006104231738832E-2</v>
      </c>
      <c r="F38" s="97">
        <v>0.15563555143695573</v>
      </c>
      <c r="G38" s="120">
        <v>5.0000000000000001E-4</v>
      </c>
      <c r="H38" s="120">
        <v>5.0000000000000001E-4</v>
      </c>
    </row>
    <row r="39" spans="2:8" ht="51" x14ac:dyDescent="0.2">
      <c r="B39" s="79" t="s">
        <v>200</v>
      </c>
      <c r="C39" s="115">
        <v>1132</v>
      </c>
      <c r="D39" s="115" t="s">
        <v>23</v>
      </c>
      <c r="E39" s="116">
        <v>0.59826756089697852</v>
      </c>
      <c r="F39" s="115" t="s">
        <v>23</v>
      </c>
      <c r="G39" s="48">
        <v>4.7999999999999996E-3</v>
      </c>
      <c r="H39" s="115" t="s">
        <v>23</v>
      </c>
    </row>
    <row r="40" spans="2:8" ht="38.25" customHeight="1" x14ac:dyDescent="0.2">
      <c r="B40" s="80" t="s">
        <v>201</v>
      </c>
      <c r="C40" s="118">
        <v>341</v>
      </c>
      <c r="D40" s="118" t="s">
        <v>23</v>
      </c>
      <c r="E40" s="119">
        <v>0.18022017514652799</v>
      </c>
      <c r="F40" s="118" t="s">
        <v>23</v>
      </c>
      <c r="G40" s="120">
        <v>1.5E-3</v>
      </c>
      <c r="H40" s="120" t="s">
        <v>23</v>
      </c>
    </row>
    <row r="41" spans="2:8" ht="26.25" customHeight="1" x14ac:dyDescent="0.2">
      <c r="B41" s="79" t="s">
        <v>202</v>
      </c>
      <c r="C41" s="115" t="s">
        <v>25</v>
      </c>
      <c r="D41" s="115" t="s">
        <v>25</v>
      </c>
      <c r="E41" s="115" t="s">
        <v>25</v>
      </c>
      <c r="F41" s="115" t="s">
        <v>25</v>
      </c>
      <c r="G41" s="115" t="s">
        <v>25</v>
      </c>
      <c r="H41" s="115" t="s">
        <v>25</v>
      </c>
    </row>
    <row r="42" spans="2:8" ht="38.25" x14ac:dyDescent="0.2">
      <c r="B42" s="231" t="s">
        <v>203</v>
      </c>
      <c r="C42" s="103">
        <v>6</v>
      </c>
      <c r="D42" s="103" t="s">
        <v>23</v>
      </c>
      <c r="E42" s="104">
        <v>3.1710294747189674E-3</v>
      </c>
      <c r="F42" s="103" t="s">
        <v>23</v>
      </c>
      <c r="G42" s="232">
        <v>3.0000000000000001E-5</v>
      </c>
      <c r="H42" s="232" t="s">
        <v>23</v>
      </c>
    </row>
    <row r="43" spans="2:8" x14ac:dyDescent="0.2">
      <c r="B43" s="84" t="s">
        <v>57</v>
      </c>
      <c r="C43" s="84"/>
      <c r="D43" s="84"/>
      <c r="E43" s="84"/>
      <c r="F43" s="84"/>
    </row>
    <row r="44" spans="2:8" x14ac:dyDescent="0.2">
      <c r="B44" s="84" t="s">
        <v>189</v>
      </c>
      <c r="C44" s="84"/>
      <c r="D44" s="84"/>
      <c r="E44" s="84"/>
      <c r="F44" s="84"/>
    </row>
    <row r="45" spans="2:8" ht="27.75" customHeight="1" x14ac:dyDescent="0.2">
      <c r="B45" s="302" t="s">
        <v>235</v>
      </c>
      <c r="C45" s="302"/>
      <c r="D45" s="302"/>
      <c r="E45" s="302"/>
      <c r="F45" s="302"/>
      <c r="G45" s="302"/>
      <c r="H45" s="302"/>
    </row>
    <row r="46" spans="2:8" ht="15" x14ac:dyDescent="0.2">
      <c r="B46" s="132" t="s">
        <v>236</v>
      </c>
      <c r="C46" s="85"/>
      <c r="D46" s="85"/>
      <c r="E46" s="85"/>
      <c r="F46" s="85"/>
    </row>
    <row r="47" spans="2:8" ht="15" x14ac:dyDescent="0.2">
      <c r="B47" s="132" t="s">
        <v>237</v>
      </c>
      <c r="C47" s="85"/>
      <c r="D47" s="85"/>
      <c r="E47" s="85"/>
      <c r="F47" s="85"/>
    </row>
    <row r="48" spans="2:8" ht="92.25" customHeight="1" x14ac:dyDescent="0.2">
      <c r="B48" s="302" t="s">
        <v>238</v>
      </c>
      <c r="C48" s="302"/>
      <c r="D48" s="302"/>
      <c r="E48" s="302"/>
      <c r="F48" s="302"/>
      <c r="G48" s="302"/>
      <c r="H48" s="302"/>
    </row>
    <row r="49" spans="2:6" ht="15" x14ac:dyDescent="0.2">
      <c r="B49" s="132" t="s">
        <v>239</v>
      </c>
      <c r="C49" s="85"/>
      <c r="D49" s="85"/>
      <c r="E49" s="85"/>
      <c r="F49" s="85"/>
    </row>
    <row r="50" spans="2:6" x14ac:dyDescent="0.2">
      <c r="B50" s="48" t="s">
        <v>195</v>
      </c>
    </row>
    <row r="51" spans="2:6" x14ac:dyDescent="0.2">
      <c r="B51" s="48" t="s">
        <v>234</v>
      </c>
    </row>
  </sheetData>
  <mergeCells count="6">
    <mergeCell ref="B48:H48"/>
    <mergeCell ref="B3:B4"/>
    <mergeCell ref="C3:D3"/>
    <mergeCell ref="E3:F3"/>
    <mergeCell ref="G3:H3"/>
    <mergeCell ref="B45:H4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1"/>
  <sheetViews>
    <sheetView workbookViewId="0">
      <selection activeCell="B2" sqref="B2:F2"/>
    </sheetView>
  </sheetViews>
  <sheetFormatPr baseColWidth="10" defaultRowHeight="15" x14ac:dyDescent="0.25"/>
  <cols>
    <col min="2" max="2" width="28" style="1" customWidth="1"/>
    <col min="3" max="6" width="11.42578125" style="1"/>
  </cols>
  <sheetData>
    <row r="2" spans="2:6" x14ac:dyDescent="0.25">
      <c r="B2" s="5" t="s">
        <v>327</v>
      </c>
      <c r="C2" s="2"/>
      <c r="D2" s="2"/>
      <c r="E2" s="2"/>
      <c r="F2" s="2"/>
    </row>
    <row r="3" spans="2:6" x14ac:dyDescent="0.25">
      <c r="B3" s="309" t="s">
        <v>26</v>
      </c>
      <c r="C3" s="311" t="s">
        <v>1</v>
      </c>
      <c r="D3" s="311"/>
      <c r="E3" s="311" t="s">
        <v>31</v>
      </c>
      <c r="F3" s="311"/>
    </row>
    <row r="4" spans="2:6" x14ac:dyDescent="0.25">
      <c r="B4" s="310"/>
      <c r="C4" s="300">
        <v>2018</v>
      </c>
      <c r="D4" s="300">
        <v>2019</v>
      </c>
      <c r="E4" s="300">
        <v>2018</v>
      </c>
      <c r="F4" s="300">
        <v>2019</v>
      </c>
    </row>
    <row r="5" spans="2:6" x14ac:dyDescent="0.25">
      <c r="B5" s="7" t="s">
        <v>0</v>
      </c>
      <c r="C5" s="234">
        <v>20712</v>
      </c>
      <c r="D5" s="234">
        <v>22031</v>
      </c>
      <c r="E5" s="235">
        <v>8.8499999999999995E-2</v>
      </c>
      <c r="F5" s="235">
        <v>8.8499999999999995E-2</v>
      </c>
    </row>
    <row r="6" spans="2:6" x14ac:dyDescent="0.25">
      <c r="B6" s="8" t="s">
        <v>20</v>
      </c>
      <c r="C6" s="236">
        <v>12001</v>
      </c>
      <c r="D6" s="236">
        <v>12765</v>
      </c>
      <c r="E6" s="237">
        <v>5.1299999999999998E-2</v>
      </c>
      <c r="F6" s="237">
        <v>5.1299999999999998E-2</v>
      </c>
    </row>
    <row r="7" spans="2:6" x14ac:dyDescent="0.25">
      <c r="B7" s="7" t="s">
        <v>21</v>
      </c>
      <c r="C7" s="234">
        <v>11274</v>
      </c>
      <c r="D7" s="234">
        <v>11993</v>
      </c>
      <c r="E7" s="235">
        <v>4.82E-2</v>
      </c>
      <c r="F7" s="235">
        <v>4.82E-2</v>
      </c>
    </row>
    <row r="8" spans="2:6" x14ac:dyDescent="0.25">
      <c r="B8" s="8" t="s">
        <v>22</v>
      </c>
      <c r="C8" s="236">
        <v>24194</v>
      </c>
      <c r="D8" s="236">
        <v>17728</v>
      </c>
      <c r="E8" s="237">
        <v>0.10349999999999999</v>
      </c>
      <c r="F8" s="237">
        <v>7.1300000000000002E-2</v>
      </c>
    </row>
    <row r="9" spans="2:6" x14ac:dyDescent="0.25">
      <c r="B9" s="7" t="s">
        <v>24</v>
      </c>
      <c r="C9" s="234">
        <v>5029</v>
      </c>
      <c r="D9" s="234">
        <v>5349</v>
      </c>
      <c r="E9" s="235">
        <v>2.1499999999999998E-2</v>
      </c>
      <c r="F9" s="235">
        <v>2.1499999999999998E-2</v>
      </c>
    </row>
    <row r="10" spans="2:6" x14ac:dyDescent="0.25">
      <c r="B10" s="9" t="s">
        <v>27</v>
      </c>
      <c r="C10" s="238">
        <v>47929</v>
      </c>
      <c r="D10" s="238">
        <v>50979</v>
      </c>
      <c r="E10" s="239">
        <v>0.2049</v>
      </c>
      <c r="F10" s="239">
        <v>0.2049</v>
      </c>
    </row>
    <row r="11" spans="2:6" ht="15.75" x14ac:dyDescent="0.25">
      <c r="B11" s="1" t="s">
        <v>240</v>
      </c>
    </row>
    <row r="12" spans="2:6" x14ac:dyDescent="0.25">
      <c r="B12" s="1" t="s">
        <v>241</v>
      </c>
    </row>
    <row r="13" spans="2:6" x14ac:dyDescent="0.25">
      <c r="B13" s="1" t="s">
        <v>242</v>
      </c>
    </row>
    <row r="14" spans="2:6" x14ac:dyDescent="0.25">
      <c r="B14" s="1" t="s">
        <v>243</v>
      </c>
    </row>
    <row r="18" spans="3:6" x14ac:dyDescent="0.25">
      <c r="C18" s="39"/>
      <c r="D18" s="39">
        <v>2018</v>
      </c>
      <c r="E18" s="39">
        <v>2019</v>
      </c>
      <c r="F18" s="39"/>
    </row>
    <row r="19" spans="3:6" x14ac:dyDescent="0.25">
      <c r="C19" s="39" t="s">
        <v>220</v>
      </c>
      <c r="D19" s="334">
        <v>23391100</v>
      </c>
      <c r="E19" s="334">
        <v>24879900</v>
      </c>
      <c r="F19" s="39"/>
    </row>
    <row r="20" spans="3:6" x14ac:dyDescent="0.25">
      <c r="C20" s="39"/>
      <c r="D20" s="335">
        <f>+C10/D19</f>
        <v>2.0490271941037402E-3</v>
      </c>
      <c r="E20" s="335">
        <f>+D10/E19</f>
        <v>2.0490034123931368E-3</v>
      </c>
      <c r="F20" s="39"/>
    </row>
    <row r="21" spans="3:6" x14ac:dyDescent="0.25">
      <c r="C21" s="39"/>
      <c r="D21" s="39"/>
      <c r="E21" s="39"/>
      <c r="F21" s="39"/>
    </row>
  </sheetData>
  <mergeCells count="3">
    <mergeCell ref="B3:B4"/>
    <mergeCell ref="C3:D3"/>
    <mergeCell ref="E3:F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4"/>
  <sheetViews>
    <sheetView zoomScaleNormal="100" workbookViewId="0">
      <selection activeCell="B2" sqref="B2:F2"/>
    </sheetView>
  </sheetViews>
  <sheetFormatPr baseColWidth="10" defaultRowHeight="15" x14ac:dyDescent="0.25"/>
  <cols>
    <col min="1" max="1" width="11.42578125" style="1"/>
    <col min="2" max="2" width="35.42578125" style="1" customWidth="1"/>
    <col min="3" max="5" width="11.42578125" style="1"/>
  </cols>
  <sheetData>
    <row r="2" spans="2:5" x14ac:dyDescent="0.25">
      <c r="B2" s="5" t="s">
        <v>328</v>
      </c>
      <c r="C2" s="2"/>
      <c r="D2" s="2"/>
      <c r="E2" s="241"/>
    </row>
    <row r="3" spans="2:5" x14ac:dyDescent="0.25">
      <c r="B3" s="309" t="s">
        <v>26</v>
      </c>
      <c r="C3" s="301">
        <v>2018</v>
      </c>
      <c r="D3" s="301">
        <v>2019</v>
      </c>
      <c r="E3" s="312" t="s">
        <v>244</v>
      </c>
    </row>
    <row r="4" spans="2:5" x14ac:dyDescent="0.25">
      <c r="B4" s="310"/>
      <c r="C4" s="314" t="s">
        <v>1</v>
      </c>
      <c r="D4" s="314"/>
      <c r="E4" s="313"/>
    </row>
    <row r="5" spans="2:5" x14ac:dyDescent="0.25">
      <c r="B5" s="12" t="s">
        <v>0</v>
      </c>
      <c r="C5" s="242">
        <v>20712</v>
      </c>
      <c r="D5" s="242">
        <v>22031</v>
      </c>
      <c r="E5" s="11">
        <v>1</v>
      </c>
    </row>
    <row r="6" spans="2:5" x14ac:dyDescent="0.25">
      <c r="B6" s="10" t="s">
        <v>245</v>
      </c>
      <c r="C6" s="236">
        <v>16261</v>
      </c>
      <c r="D6" s="236">
        <v>17295</v>
      </c>
      <c r="E6" s="243">
        <v>0.78510042487446896</v>
      </c>
    </row>
    <row r="7" spans="2:5" ht="15.75" x14ac:dyDescent="0.25">
      <c r="B7" s="244" t="s">
        <v>285</v>
      </c>
      <c r="C7" s="234">
        <v>2713</v>
      </c>
      <c r="D7" s="234">
        <v>2886</v>
      </c>
      <c r="E7" s="11">
        <v>0.13098686751641561</v>
      </c>
    </row>
    <row r="8" spans="2:5" x14ac:dyDescent="0.25">
      <c r="B8" s="10" t="s">
        <v>246</v>
      </c>
      <c r="C8" s="236">
        <v>653</v>
      </c>
      <c r="D8" s="236">
        <v>695</v>
      </c>
      <c r="E8" s="243">
        <v>3.1527616840478952E-2</v>
      </c>
    </row>
    <row r="9" spans="2:5" x14ac:dyDescent="0.25">
      <c r="B9" s="244" t="s">
        <v>247</v>
      </c>
      <c r="C9" s="234">
        <v>819</v>
      </c>
      <c r="D9" s="234">
        <v>871</v>
      </c>
      <c r="E9" s="11">
        <v>3.9542294322132097E-2</v>
      </c>
    </row>
    <row r="10" spans="2:5" ht="15.75" x14ac:dyDescent="0.25">
      <c r="B10" s="10" t="s">
        <v>286</v>
      </c>
      <c r="C10" s="236">
        <v>9</v>
      </c>
      <c r="D10" s="236">
        <v>10</v>
      </c>
      <c r="E10" s="245">
        <v>4.3453070683661645E-4</v>
      </c>
    </row>
    <row r="11" spans="2:5" ht="15.75" x14ac:dyDescent="0.25">
      <c r="B11" s="246" t="s">
        <v>287</v>
      </c>
      <c r="C11" s="247">
        <v>257</v>
      </c>
      <c r="D11" s="247">
        <v>274</v>
      </c>
      <c r="E11" s="135">
        <v>1.2408265739667825E-2</v>
      </c>
    </row>
    <row r="12" spans="2:5" x14ac:dyDescent="0.25">
      <c r="B12" s="336" t="s">
        <v>288</v>
      </c>
    </row>
    <row r="13" spans="2:5" x14ac:dyDescent="0.25">
      <c r="B13" s="336" t="s">
        <v>289</v>
      </c>
    </row>
    <row r="14" spans="2:5" x14ac:dyDescent="0.25">
      <c r="B14" s="336" t="s">
        <v>290</v>
      </c>
    </row>
  </sheetData>
  <mergeCells count="3">
    <mergeCell ref="B3:B4"/>
    <mergeCell ref="E3:E4"/>
    <mergeCell ref="C4:D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5"/>
  <sheetViews>
    <sheetView zoomScaleNormal="100" workbookViewId="0">
      <selection activeCell="B2" sqref="B2:F2"/>
    </sheetView>
  </sheetViews>
  <sheetFormatPr baseColWidth="10" defaultRowHeight="15" x14ac:dyDescent="0.25"/>
  <cols>
    <col min="2" max="2" width="38.5703125" style="1" customWidth="1"/>
    <col min="3" max="4" width="13" style="1" customWidth="1"/>
    <col min="5" max="5" width="9.5703125" style="1" customWidth="1"/>
    <col min="6" max="6" width="14.28515625" style="1" customWidth="1"/>
    <col min="7" max="7" width="12" style="1" customWidth="1"/>
    <col min="8" max="8" width="14.7109375" style="1" customWidth="1"/>
    <col min="9" max="9" width="9.42578125" style="1" customWidth="1"/>
    <col min="10" max="10" width="10.7109375" style="1" customWidth="1"/>
    <col min="11" max="15" width="11.42578125" style="1"/>
  </cols>
  <sheetData>
    <row r="2" spans="2:10" x14ac:dyDescent="0.25">
      <c r="B2" s="248" t="s">
        <v>248</v>
      </c>
      <c r="C2" s="2"/>
      <c r="D2" s="2"/>
      <c r="E2" s="2"/>
      <c r="F2" s="2"/>
      <c r="G2" s="2"/>
      <c r="H2" s="2"/>
      <c r="I2" s="2"/>
      <c r="J2" s="2"/>
    </row>
    <row r="3" spans="2:10" ht="108.75" customHeight="1" x14ac:dyDescent="0.25">
      <c r="B3" s="249" t="s">
        <v>249</v>
      </c>
      <c r="C3" s="250" t="s">
        <v>250</v>
      </c>
      <c r="D3" s="250" t="s">
        <v>251</v>
      </c>
      <c r="E3" s="250" t="s">
        <v>252</v>
      </c>
      <c r="F3" s="250" t="s">
        <v>246</v>
      </c>
      <c r="G3" s="250" t="s">
        <v>247</v>
      </c>
      <c r="H3" s="250" t="s">
        <v>253</v>
      </c>
      <c r="I3" s="250" t="s">
        <v>30</v>
      </c>
      <c r="J3" s="250" t="s">
        <v>254</v>
      </c>
    </row>
    <row r="4" spans="2:10" x14ac:dyDescent="0.25">
      <c r="B4" s="251" t="s">
        <v>255</v>
      </c>
      <c r="C4" s="252">
        <v>17236</v>
      </c>
      <c r="D4" s="252">
        <v>59</v>
      </c>
      <c r="E4" s="252">
        <v>2886</v>
      </c>
      <c r="F4" s="252">
        <v>695</v>
      </c>
      <c r="G4" s="252">
        <v>871</v>
      </c>
      <c r="H4" s="252">
        <v>274</v>
      </c>
      <c r="I4" s="252">
        <v>22021</v>
      </c>
      <c r="J4" s="253">
        <v>1</v>
      </c>
    </row>
    <row r="5" spans="2:10" ht="30" x14ac:dyDescent="0.25">
      <c r="B5" s="254" t="s">
        <v>12</v>
      </c>
      <c r="C5" s="255">
        <v>4107</v>
      </c>
      <c r="D5" s="256">
        <v>1</v>
      </c>
      <c r="E5" s="255">
        <v>85</v>
      </c>
      <c r="F5" s="255">
        <v>67</v>
      </c>
      <c r="G5" s="255">
        <v>11</v>
      </c>
      <c r="H5" s="256">
        <v>0.4</v>
      </c>
      <c r="I5" s="255">
        <v>4271.3999999999996</v>
      </c>
      <c r="J5" s="257">
        <v>0.19396939285227735</v>
      </c>
    </row>
    <row r="6" spans="2:10" x14ac:dyDescent="0.25">
      <c r="B6" s="258" t="s">
        <v>11</v>
      </c>
      <c r="C6" s="259">
        <v>3236</v>
      </c>
      <c r="D6" s="260">
        <v>0.4</v>
      </c>
      <c r="E6" s="259">
        <v>391</v>
      </c>
      <c r="F6" s="259">
        <v>17</v>
      </c>
      <c r="G6" s="259">
        <v>11</v>
      </c>
      <c r="H6" s="260">
        <v>0.7</v>
      </c>
      <c r="I6" s="259">
        <v>3656.1</v>
      </c>
      <c r="J6" s="261">
        <v>0.16602788247581854</v>
      </c>
    </row>
    <row r="7" spans="2:10" x14ac:dyDescent="0.25">
      <c r="B7" s="254" t="s">
        <v>6</v>
      </c>
      <c r="C7" s="255">
        <v>1872</v>
      </c>
      <c r="D7" s="255">
        <v>11</v>
      </c>
      <c r="E7" s="255">
        <v>638</v>
      </c>
      <c r="F7" s="255">
        <v>178</v>
      </c>
      <c r="G7" s="255">
        <v>90</v>
      </c>
      <c r="H7" s="255">
        <v>178</v>
      </c>
      <c r="I7" s="255">
        <v>2967</v>
      </c>
      <c r="J7" s="257">
        <v>0.13473502565732709</v>
      </c>
    </row>
    <row r="8" spans="2:10" x14ac:dyDescent="0.25">
      <c r="B8" s="258" t="s">
        <v>8</v>
      </c>
      <c r="C8" s="259">
        <v>1777</v>
      </c>
      <c r="D8" s="259">
        <v>9</v>
      </c>
      <c r="E8" s="259">
        <v>501</v>
      </c>
      <c r="F8" s="259">
        <v>45</v>
      </c>
      <c r="G8" s="259">
        <v>38</v>
      </c>
      <c r="H8" s="259">
        <v>21</v>
      </c>
      <c r="I8" s="259">
        <v>2391</v>
      </c>
      <c r="J8" s="261">
        <v>0.10857817537804823</v>
      </c>
    </row>
    <row r="9" spans="2:10" x14ac:dyDescent="0.25">
      <c r="B9" s="254" t="s">
        <v>7</v>
      </c>
      <c r="C9" s="255">
        <v>1607</v>
      </c>
      <c r="D9" s="255">
        <v>6</v>
      </c>
      <c r="E9" s="255">
        <v>368</v>
      </c>
      <c r="F9" s="255">
        <v>104</v>
      </c>
      <c r="G9" s="255">
        <v>98</v>
      </c>
      <c r="H9" s="255">
        <v>16</v>
      </c>
      <c r="I9" s="255">
        <v>2199</v>
      </c>
      <c r="J9" s="257">
        <v>9.9859225284955264E-2</v>
      </c>
    </row>
    <row r="10" spans="2:10" ht="45" x14ac:dyDescent="0.25">
      <c r="B10" s="258" t="s">
        <v>15</v>
      </c>
      <c r="C10" s="259">
        <v>1331</v>
      </c>
      <c r="D10" s="259">
        <v>4</v>
      </c>
      <c r="E10" s="259">
        <v>206</v>
      </c>
      <c r="F10" s="259">
        <v>80</v>
      </c>
      <c r="G10" s="259">
        <v>89</v>
      </c>
      <c r="H10" s="259">
        <v>14</v>
      </c>
      <c r="I10" s="259">
        <v>1724</v>
      </c>
      <c r="J10" s="261">
        <v>7.8288906044230513E-2</v>
      </c>
    </row>
    <row r="11" spans="2:10" x14ac:dyDescent="0.25">
      <c r="B11" s="254" t="s">
        <v>5</v>
      </c>
      <c r="C11" s="255">
        <v>944</v>
      </c>
      <c r="D11" s="256">
        <v>3</v>
      </c>
      <c r="E11" s="255">
        <v>70</v>
      </c>
      <c r="F11" s="255">
        <v>26</v>
      </c>
      <c r="G11" s="255">
        <v>56</v>
      </c>
      <c r="H11" s="255">
        <v>7</v>
      </c>
      <c r="I11" s="255">
        <v>1106</v>
      </c>
      <c r="J11" s="257">
        <v>5.0224785432087554E-2</v>
      </c>
    </row>
    <row r="12" spans="2:10" x14ac:dyDescent="0.25">
      <c r="B12" s="258" t="s">
        <v>9</v>
      </c>
      <c r="C12" s="259">
        <v>743</v>
      </c>
      <c r="D12" s="259">
        <v>18</v>
      </c>
      <c r="E12" s="259">
        <v>57</v>
      </c>
      <c r="F12" s="259">
        <v>40</v>
      </c>
      <c r="G12" s="259">
        <v>200</v>
      </c>
      <c r="H12" s="259">
        <v>2</v>
      </c>
      <c r="I12" s="259">
        <v>1060</v>
      </c>
      <c r="J12" s="261">
        <v>4.8135870305617362E-2</v>
      </c>
    </row>
    <row r="13" spans="2:10" ht="30" x14ac:dyDescent="0.25">
      <c r="B13" s="254" t="s">
        <v>13</v>
      </c>
      <c r="C13" s="255">
        <v>643</v>
      </c>
      <c r="D13" s="255">
        <v>3</v>
      </c>
      <c r="E13" s="255">
        <v>89</v>
      </c>
      <c r="F13" s="255">
        <v>87</v>
      </c>
      <c r="G13" s="255">
        <v>158</v>
      </c>
      <c r="H13" s="255">
        <v>11</v>
      </c>
      <c r="I13" s="255">
        <v>991</v>
      </c>
      <c r="J13" s="257">
        <v>4.5002497615912081E-2</v>
      </c>
    </row>
    <row r="14" spans="2:10" x14ac:dyDescent="0.25">
      <c r="B14" s="258" t="s">
        <v>10</v>
      </c>
      <c r="C14" s="259">
        <v>196</v>
      </c>
      <c r="D14" s="260">
        <v>0.1</v>
      </c>
      <c r="E14" s="259">
        <v>161</v>
      </c>
      <c r="F14" s="259">
        <v>11</v>
      </c>
      <c r="G14" s="259">
        <v>7</v>
      </c>
      <c r="H14" s="262">
        <v>0.36</v>
      </c>
      <c r="I14" s="259">
        <v>375.46000000000004</v>
      </c>
      <c r="J14" s="261">
        <v>1.7050088551836883E-2</v>
      </c>
    </row>
    <row r="15" spans="2:10" x14ac:dyDescent="0.25">
      <c r="B15" s="254" t="s">
        <v>3</v>
      </c>
      <c r="C15" s="255">
        <v>171</v>
      </c>
      <c r="D15" s="256">
        <v>0.1</v>
      </c>
      <c r="E15" s="255">
        <v>61</v>
      </c>
      <c r="F15" s="255">
        <v>2</v>
      </c>
      <c r="G15" s="255">
        <v>3</v>
      </c>
      <c r="H15" s="256">
        <v>0.4</v>
      </c>
      <c r="I15" s="255">
        <v>237.5</v>
      </c>
      <c r="J15" s="257">
        <v>1.0785159620362382E-2</v>
      </c>
    </row>
    <row r="16" spans="2:10" ht="30" x14ac:dyDescent="0.25">
      <c r="B16" s="263" t="s">
        <v>29</v>
      </c>
      <c r="C16" s="264">
        <v>173</v>
      </c>
      <c r="D16" s="265">
        <v>0.2</v>
      </c>
      <c r="E16" s="264">
        <v>16</v>
      </c>
      <c r="F16" s="264">
        <v>5</v>
      </c>
      <c r="G16" s="264">
        <v>18</v>
      </c>
      <c r="H16" s="264">
        <v>14</v>
      </c>
      <c r="I16" s="264">
        <v>226.2</v>
      </c>
      <c r="J16" s="261">
        <v>1.027201307842514E-2</v>
      </c>
    </row>
    <row r="17" spans="2:10" x14ac:dyDescent="0.25">
      <c r="B17" s="254" t="s">
        <v>19</v>
      </c>
      <c r="C17" s="255">
        <v>137</v>
      </c>
      <c r="D17" s="256">
        <v>0.7</v>
      </c>
      <c r="E17" s="255">
        <v>53</v>
      </c>
      <c r="F17" s="255">
        <v>11</v>
      </c>
      <c r="G17" s="255">
        <v>10</v>
      </c>
      <c r="H17" s="255">
        <v>4</v>
      </c>
      <c r="I17" s="255">
        <v>215.7</v>
      </c>
      <c r="J17" s="257">
        <v>9.7951954952091181E-3</v>
      </c>
    </row>
    <row r="18" spans="2:10" x14ac:dyDescent="0.25">
      <c r="B18" s="258" t="s">
        <v>28</v>
      </c>
      <c r="C18" s="259">
        <v>61</v>
      </c>
      <c r="D18" s="260">
        <v>0.5</v>
      </c>
      <c r="E18" s="259">
        <v>47</v>
      </c>
      <c r="F18" s="259">
        <v>11</v>
      </c>
      <c r="G18" s="259">
        <v>7</v>
      </c>
      <c r="H18" s="259">
        <v>2</v>
      </c>
      <c r="I18" s="259">
        <v>128.5</v>
      </c>
      <c r="J18" s="261">
        <v>5.8353389945960676E-3</v>
      </c>
    </row>
    <row r="19" spans="2:10" ht="30" x14ac:dyDescent="0.25">
      <c r="B19" s="254" t="s">
        <v>18</v>
      </c>
      <c r="C19" s="255">
        <v>86</v>
      </c>
      <c r="D19" s="256">
        <v>0.4</v>
      </c>
      <c r="E19" s="255">
        <v>32</v>
      </c>
      <c r="F19" s="255">
        <v>4</v>
      </c>
      <c r="G19" s="255">
        <v>4</v>
      </c>
      <c r="H19" s="256">
        <v>0.2</v>
      </c>
      <c r="I19" s="255">
        <v>126.60000000000001</v>
      </c>
      <c r="J19" s="257">
        <v>5.7490577176331683E-3</v>
      </c>
    </row>
    <row r="20" spans="2:10" ht="30" hidden="1" x14ac:dyDescent="0.25">
      <c r="B20" s="266" t="s">
        <v>2</v>
      </c>
      <c r="C20" s="267">
        <v>32</v>
      </c>
      <c r="D20" s="267">
        <v>0.8</v>
      </c>
      <c r="E20" s="267">
        <v>23</v>
      </c>
      <c r="F20" s="267">
        <v>0.9</v>
      </c>
      <c r="G20" s="267">
        <v>61</v>
      </c>
      <c r="H20" s="267">
        <v>2</v>
      </c>
      <c r="I20" s="267">
        <v>119.69999999999999</v>
      </c>
      <c r="J20" s="268">
        <v>5.4357204486626398E-3</v>
      </c>
    </row>
    <row r="21" spans="2:10" hidden="1" x14ac:dyDescent="0.25">
      <c r="B21" s="266" t="s">
        <v>14</v>
      </c>
      <c r="C21" s="267">
        <v>19</v>
      </c>
      <c r="D21" s="267">
        <v>0.1</v>
      </c>
      <c r="E21" s="267">
        <v>42</v>
      </c>
      <c r="F21" s="267">
        <v>3</v>
      </c>
      <c r="G21" s="267">
        <v>1</v>
      </c>
      <c r="H21" s="267">
        <v>0.9</v>
      </c>
      <c r="I21" s="267">
        <v>66</v>
      </c>
      <c r="J21" s="268">
        <v>2.9971390945007039E-3</v>
      </c>
    </row>
    <row r="22" spans="2:10" hidden="1" x14ac:dyDescent="0.25">
      <c r="B22" s="266" t="s">
        <v>16</v>
      </c>
      <c r="C22" s="267">
        <v>45</v>
      </c>
      <c r="D22" s="267">
        <v>0.1</v>
      </c>
      <c r="E22" s="267">
        <v>8</v>
      </c>
      <c r="F22" s="267">
        <v>1</v>
      </c>
      <c r="G22" s="267">
        <v>2</v>
      </c>
      <c r="H22" s="267">
        <v>2</v>
      </c>
      <c r="I22" s="267">
        <v>58.1</v>
      </c>
      <c r="J22" s="268">
        <v>2.6383906271286498E-3</v>
      </c>
    </row>
    <row r="23" spans="2:10" ht="30" hidden="1" x14ac:dyDescent="0.25">
      <c r="B23" s="266" t="s">
        <v>17</v>
      </c>
      <c r="C23" s="267">
        <v>31</v>
      </c>
      <c r="D23" s="267">
        <v>1</v>
      </c>
      <c r="E23" s="267">
        <v>13</v>
      </c>
      <c r="F23" s="267">
        <v>0.4</v>
      </c>
      <c r="G23" s="267">
        <v>7</v>
      </c>
      <c r="H23" s="267">
        <v>0.12</v>
      </c>
      <c r="I23" s="267">
        <v>52.519999999999996</v>
      </c>
      <c r="J23" s="268">
        <v>2.3849961400481358E-3</v>
      </c>
    </row>
    <row r="24" spans="2:10" ht="30" hidden="1" x14ac:dyDescent="0.25">
      <c r="B24" s="269" t="s">
        <v>4</v>
      </c>
      <c r="C24" s="270">
        <v>23</v>
      </c>
      <c r="D24" s="270">
        <v>0</v>
      </c>
      <c r="E24" s="270">
        <v>25</v>
      </c>
      <c r="F24" s="270">
        <v>1</v>
      </c>
      <c r="G24" s="270">
        <v>1</v>
      </c>
      <c r="H24" s="270">
        <v>0.1</v>
      </c>
      <c r="I24" s="270">
        <v>50.1</v>
      </c>
      <c r="J24" s="268">
        <v>2.2751010399164433E-3</v>
      </c>
    </row>
    <row r="25" spans="2:10" ht="17.25" x14ac:dyDescent="0.25">
      <c r="B25" s="271" t="s">
        <v>256</v>
      </c>
      <c r="C25" s="272">
        <v>150</v>
      </c>
      <c r="D25" s="272">
        <v>2</v>
      </c>
      <c r="E25" s="272">
        <v>111</v>
      </c>
      <c r="F25" s="272">
        <v>6.3000000000000007</v>
      </c>
      <c r="G25" s="272">
        <v>72</v>
      </c>
      <c r="H25" s="272">
        <v>5.12</v>
      </c>
      <c r="I25" s="272">
        <v>346.42</v>
      </c>
      <c r="J25" s="273">
        <v>1.5731347350256573E-2</v>
      </c>
    </row>
    <row r="26" spans="2:10" x14ac:dyDescent="0.25">
      <c r="B26" s="1" t="s">
        <v>257</v>
      </c>
      <c r="J26" s="4"/>
    </row>
    <row r="27" spans="2:10" x14ac:dyDescent="0.25">
      <c r="B27" s="1" t="s">
        <v>258</v>
      </c>
      <c r="J27" s="4"/>
    </row>
    <row r="28" spans="2:10" x14ac:dyDescent="0.25">
      <c r="B28" s="1" t="s">
        <v>259</v>
      </c>
      <c r="J28" s="4"/>
    </row>
    <row r="29" spans="2:10" x14ac:dyDescent="0.25">
      <c r="B29" s="1" t="s">
        <v>204</v>
      </c>
      <c r="J29" s="4"/>
    </row>
    <row r="33" spans="2:9" hidden="1" x14ac:dyDescent="0.25">
      <c r="B33" s="3" t="s">
        <v>260</v>
      </c>
    </row>
    <row r="34" spans="2:9" ht="76.5" hidden="1" x14ac:dyDescent="0.25">
      <c r="B34" s="274" t="s">
        <v>249</v>
      </c>
      <c r="C34" s="275" t="s">
        <v>261</v>
      </c>
      <c r="D34" s="276" t="s">
        <v>251</v>
      </c>
      <c r="E34" s="275" t="s">
        <v>252</v>
      </c>
      <c r="F34" s="275" t="s">
        <v>246</v>
      </c>
      <c r="G34" s="275" t="s">
        <v>247</v>
      </c>
      <c r="H34" s="275" t="s">
        <v>253</v>
      </c>
      <c r="I34" s="5" t="s">
        <v>262</v>
      </c>
    </row>
    <row r="35" spans="2:9" hidden="1" x14ac:dyDescent="0.25">
      <c r="B35" s="1" t="s">
        <v>9</v>
      </c>
      <c r="C35" s="277">
        <v>5.1999999999999995E-4</v>
      </c>
      <c r="D35" s="277">
        <v>1.2546E-2</v>
      </c>
      <c r="E35" s="277">
        <v>4.0000000000000003E-5</v>
      </c>
      <c r="F35" s="277">
        <v>2.8E-5</v>
      </c>
      <c r="G35" s="277">
        <v>1.3999999999999999E-4</v>
      </c>
      <c r="H35" s="277">
        <v>9.9999999999999995E-7</v>
      </c>
      <c r="I35" s="277">
        <v>1.3274999999999999E-2</v>
      </c>
    </row>
    <row r="36" spans="2:9" hidden="1" x14ac:dyDescent="0.25">
      <c r="B36" s="1" t="s">
        <v>17</v>
      </c>
      <c r="C36" s="277">
        <v>2.2000000000000001E-4</v>
      </c>
      <c r="D36" s="277">
        <v>7.7879999999999998E-3</v>
      </c>
      <c r="E36" s="277">
        <v>9.2E-5</v>
      </c>
      <c r="F36" s="277">
        <v>3.0000000000000001E-6</v>
      </c>
      <c r="G36" s="277">
        <v>5.0000000000000002E-5</v>
      </c>
      <c r="H36" s="277">
        <v>9.9999999999999995E-7</v>
      </c>
      <c r="I36" s="277">
        <v>8.1539999999999981E-3</v>
      </c>
    </row>
    <row r="37" spans="2:9" hidden="1" x14ac:dyDescent="0.25">
      <c r="B37" s="1" t="s">
        <v>12</v>
      </c>
      <c r="C37" s="277">
        <v>4.0509999999999999E-3</v>
      </c>
      <c r="D37" s="277">
        <v>5.1000000000000004E-4</v>
      </c>
      <c r="E37" s="277">
        <v>8.3999999999999995E-5</v>
      </c>
      <c r="F37" s="277">
        <v>6.6000000000000005E-5</v>
      </c>
      <c r="G37" s="277">
        <v>1.1E-5</v>
      </c>
      <c r="H37" s="277">
        <v>0</v>
      </c>
      <c r="I37" s="277">
        <v>4.7219999999999996E-3</v>
      </c>
    </row>
    <row r="38" spans="2:9" hidden="1" x14ac:dyDescent="0.25">
      <c r="B38" s="1" t="s">
        <v>14</v>
      </c>
      <c r="C38" s="277">
        <v>1.9000000000000001E-5</v>
      </c>
      <c r="D38" s="277">
        <v>3.5869999999999999E-3</v>
      </c>
      <c r="E38" s="277">
        <v>4.3000000000000002E-5</v>
      </c>
      <c r="F38" s="277">
        <v>3.0000000000000001E-6</v>
      </c>
      <c r="G38" s="277">
        <v>9.9999999999999995E-7</v>
      </c>
      <c r="H38" s="277">
        <v>9.9999999999999995E-7</v>
      </c>
      <c r="I38" s="277">
        <v>3.6540000000000001E-3</v>
      </c>
    </row>
    <row r="39" spans="2:9" hidden="1" x14ac:dyDescent="0.25">
      <c r="B39" s="1" t="s">
        <v>16</v>
      </c>
      <c r="C39" s="277">
        <v>2.92E-4</v>
      </c>
      <c r="D39" s="277">
        <v>1.8400000000000001E-3</v>
      </c>
      <c r="E39" s="277">
        <v>5.1999999999999997E-5</v>
      </c>
      <c r="F39" s="277">
        <v>7.9999999999999996E-6</v>
      </c>
      <c r="G39" s="277">
        <v>1.2999999999999999E-5</v>
      </c>
      <c r="H39" s="277">
        <v>1.2999999999999999E-5</v>
      </c>
      <c r="I39" s="277">
        <v>2.2180000000000004E-3</v>
      </c>
    </row>
    <row r="40" spans="2:9" hidden="1" x14ac:dyDescent="0.25">
      <c r="B40" s="1" t="s">
        <v>29</v>
      </c>
      <c r="C40" s="277">
        <v>5.5999999999999995E-4</v>
      </c>
      <c r="D40" s="277">
        <v>1.377E-3</v>
      </c>
      <c r="E40" s="277">
        <v>5.1999999999999997E-5</v>
      </c>
      <c r="F40" s="277">
        <v>1.5999999999999999E-5</v>
      </c>
      <c r="G40" s="277">
        <v>5.8E-5</v>
      </c>
      <c r="H40" s="277">
        <v>4.5000000000000003E-5</v>
      </c>
      <c r="I40" s="277">
        <v>2.1079999999999996E-3</v>
      </c>
    </row>
    <row r="41" spans="2:9" hidden="1" x14ac:dyDescent="0.25">
      <c r="B41" s="1" t="s">
        <v>13</v>
      </c>
      <c r="C41" s="277">
        <v>3.1700000000000001E-4</v>
      </c>
      <c r="D41" s="277">
        <v>1.189E-3</v>
      </c>
      <c r="E41" s="277">
        <v>4.3999999999999999E-5</v>
      </c>
      <c r="F41" s="277">
        <v>4.3000000000000002E-5</v>
      </c>
      <c r="G41" s="277">
        <v>7.7999999999999999E-5</v>
      </c>
      <c r="H41" s="277">
        <v>5.0000000000000004E-6</v>
      </c>
      <c r="I41" s="277">
        <v>1.676E-3</v>
      </c>
    </row>
    <row r="42" spans="2:9" hidden="1" x14ac:dyDescent="0.25">
      <c r="B42" s="1" t="s">
        <v>19</v>
      </c>
      <c r="C42" s="277">
        <v>1.0900000000000001E-4</v>
      </c>
      <c r="D42" s="277">
        <v>1.25E-3</v>
      </c>
      <c r="E42" s="277">
        <v>4.1999999999999998E-5</v>
      </c>
      <c r="F42" s="277">
        <v>9.0000000000000002E-6</v>
      </c>
      <c r="G42" s="277">
        <v>7.9999999999999996E-6</v>
      </c>
      <c r="H42" s="277">
        <v>3.0000000000000001E-6</v>
      </c>
      <c r="I42" s="277">
        <v>1.4209999999999997E-3</v>
      </c>
    </row>
    <row r="43" spans="2:9" hidden="1" x14ac:dyDescent="0.25">
      <c r="B43" s="1" t="s">
        <v>2</v>
      </c>
      <c r="C43" s="277">
        <v>4.3999999999999999E-5</v>
      </c>
      <c r="D43" s="277">
        <v>1.034E-3</v>
      </c>
      <c r="E43" s="277">
        <v>3.1000000000000001E-5</v>
      </c>
      <c r="F43" s="277">
        <v>9.9999999999999995E-7</v>
      </c>
      <c r="G43" s="277">
        <v>8.2999999999999998E-5</v>
      </c>
      <c r="H43" s="277">
        <v>3.0000000000000001E-6</v>
      </c>
      <c r="I43" s="277">
        <v>1.1959999999999998E-3</v>
      </c>
    </row>
    <row r="44" spans="2:9" hidden="1" x14ac:dyDescent="0.25">
      <c r="B44" s="1" t="s">
        <v>5</v>
      </c>
      <c r="C44" s="277">
        <v>4.4099999999999999E-4</v>
      </c>
      <c r="D44" s="277">
        <v>6.2200000000000005E-4</v>
      </c>
      <c r="E44" s="277">
        <v>3.3000000000000003E-5</v>
      </c>
      <c r="F44" s="277">
        <v>1.2E-5</v>
      </c>
      <c r="G44" s="277">
        <v>2.5999999999999998E-5</v>
      </c>
      <c r="H44" s="277">
        <v>3.0000000000000001E-6</v>
      </c>
      <c r="I44" s="277">
        <v>1.1370000000000002E-3</v>
      </c>
    </row>
    <row r="45" spans="2:9" hidden="1" x14ac:dyDescent="0.25">
      <c r="B45" s="1" t="s">
        <v>11</v>
      </c>
      <c r="C45" s="277">
        <v>7.8899999999999999E-4</v>
      </c>
      <c r="D45" s="277">
        <v>2.42E-4</v>
      </c>
      <c r="E45" s="277">
        <v>9.5000000000000005E-5</v>
      </c>
      <c r="F45" s="277">
        <v>3.9999999999999998E-6</v>
      </c>
      <c r="G45" s="277">
        <v>3.0000000000000001E-6</v>
      </c>
      <c r="H45" s="277">
        <v>0</v>
      </c>
      <c r="I45" s="277">
        <v>1.1330000000000001E-3</v>
      </c>
    </row>
    <row r="46" spans="2:9" hidden="1" x14ac:dyDescent="0.25">
      <c r="B46" s="1" t="s">
        <v>10</v>
      </c>
      <c r="C46" s="277">
        <v>1.5200000000000001E-4</v>
      </c>
      <c r="D46" s="277">
        <v>6.7699999999999998E-4</v>
      </c>
      <c r="E46" s="277">
        <v>1.25E-4</v>
      </c>
      <c r="F46" s="277">
        <v>9.0000000000000002E-6</v>
      </c>
      <c r="G46" s="277">
        <v>5.0000000000000004E-6</v>
      </c>
      <c r="H46" s="277">
        <v>0</v>
      </c>
      <c r="I46" s="277">
        <v>9.68E-4</v>
      </c>
    </row>
    <row r="47" spans="2:9" hidden="1" x14ac:dyDescent="0.25">
      <c r="B47" s="1" t="s">
        <v>263</v>
      </c>
      <c r="C47" s="277">
        <v>3.4099999999999999E-4</v>
      </c>
      <c r="D47" s="277">
        <v>4.1300000000000001E-4</v>
      </c>
      <c r="E47" s="277">
        <v>5.3000000000000001E-5</v>
      </c>
      <c r="F47" s="277">
        <v>2.0000000000000002E-5</v>
      </c>
      <c r="G47" s="277">
        <v>2.3E-5</v>
      </c>
      <c r="H47" s="277">
        <v>3.9999999999999998E-6</v>
      </c>
      <c r="I47" s="277">
        <v>8.5400000000000005E-4</v>
      </c>
    </row>
    <row r="48" spans="2:9" hidden="1" x14ac:dyDescent="0.25">
      <c r="B48" s="1" t="s">
        <v>28</v>
      </c>
      <c r="C48" s="277">
        <v>7.6000000000000004E-5</v>
      </c>
      <c r="D48" s="277">
        <v>5.7499999999999999E-4</v>
      </c>
      <c r="E48" s="277">
        <v>5.8E-5</v>
      </c>
      <c r="F48" s="277">
        <v>1.4E-5</v>
      </c>
      <c r="G48" s="277">
        <v>9.0000000000000002E-6</v>
      </c>
      <c r="H48" s="277">
        <v>1.9999999999999999E-6</v>
      </c>
      <c r="I48" s="277">
        <v>7.3400000000000006E-4</v>
      </c>
    </row>
    <row r="49" spans="2:9" hidden="1" x14ac:dyDescent="0.25">
      <c r="B49" s="1" t="s">
        <v>8</v>
      </c>
      <c r="C49" s="277">
        <v>2.9100000000000003E-4</v>
      </c>
      <c r="D49" s="277">
        <v>2.4399999999999999E-4</v>
      </c>
      <c r="E49" s="277">
        <v>8.2000000000000001E-5</v>
      </c>
      <c r="F49" s="277">
        <v>6.9999999999999999E-6</v>
      </c>
      <c r="G49" s="277">
        <v>6.0000000000000002E-6</v>
      </c>
      <c r="H49" s="277">
        <v>3.0000000000000001E-6</v>
      </c>
      <c r="I49" s="277">
        <v>6.3299999999999999E-4</v>
      </c>
    </row>
    <row r="50" spans="2:9" hidden="1" x14ac:dyDescent="0.25">
      <c r="B50" s="1" t="s">
        <v>18</v>
      </c>
      <c r="C50" s="277">
        <v>2.1699999999999999E-4</v>
      </c>
      <c r="D50" s="277">
        <v>2.0599999999999999E-4</v>
      </c>
      <c r="E50" s="277">
        <v>8.1000000000000004E-5</v>
      </c>
      <c r="F50" s="277">
        <v>1.0000000000000001E-5</v>
      </c>
      <c r="G50" s="277">
        <v>1.0000000000000001E-5</v>
      </c>
      <c r="H50" s="277">
        <v>9.9999999999999995E-7</v>
      </c>
      <c r="I50" s="277">
        <v>5.2500000000000008E-4</v>
      </c>
    </row>
    <row r="51" spans="2:9" hidden="1" x14ac:dyDescent="0.25">
      <c r="B51" s="1" t="s">
        <v>6</v>
      </c>
      <c r="C51" s="277">
        <v>1.4200000000000001E-4</v>
      </c>
      <c r="D51" s="277">
        <v>2.8600000000000001E-4</v>
      </c>
      <c r="E51" s="277">
        <v>4.8000000000000001E-5</v>
      </c>
      <c r="F51" s="277">
        <v>1.2999999999999999E-5</v>
      </c>
      <c r="G51" s="277">
        <v>6.9999999999999999E-6</v>
      </c>
      <c r="H51" s="277">
        <v>1.2999999999999999E-5</v>
      </c>
      <c r="I51" s="277">
        <v>5.089999999999999E-4</v>
      </c>
    </row>
    <row r="52" spans="2:9" hidden="1" x14ac:dyDescent="0.25">
      <c r="B52" s="1" t="s">
        <v>7</v>
      </c>
      <c r="C52" s="277">
        <v>2.5399999999999999E-4</v>
      </c>
      <c r="D52" s="277">
        <v>1.3100000000000001E-4</v>
      </c>
      <c r="E52" s="277">
        <v>5.8E-5</v>
      </c>
      <c r="F52" s="277">
        <v>1.5999999999999999E-5</v>
      </c>
      <c r="G52" s="277">
        <v>1.5999999999999999E-5</v>
      </c>
      <c r="H52" s="277">
        <v>3.0000000000000001E-6</v>
      </c>
      <c r="I52" s="277">
        <v>4.7800000000000007E-4</v>
      </c>
    </row>
    <row r="53" spans="2:9" hidden="1" x14ac:dyDescent="0.25">
      <c r="B53" s="1" t="s">
        <v>3</v>
      </c>
      <c r="C53" s="277">
        <v>2.3E-5</v>
      </c>
      <c r="D53" s="277">
        <v>1.18E-4</v>
      </c>
      <c r="E53" s="277">
        <v>7.9999999999999996E-6</v>
      </c>
      <c r="F53" s="277">
        <v>0</v>
      </c>
      <c r="G53" s="277">
        <v>0</v>
      </c>
      <c r="H53" s="277">
        <v>0</v>
      </c>
      <c r="I53" s="277">
        <v>1.4899999999999999E-4</v>
      </c>
    </row>
    <row r="54" spans="2:9" hidden="1" x14ac:dyDescent="0.25">
      <c r="B54" s="1" t="s">
        <v>4</v>
      </c>
      <c r="C54" s="277">
        <v>3.0000000000000001E-5</v>
      </c>
      <c r="D54" s="277">
        <v>0</v>
      </c>
      <c r="E54" s="277">
        <v>3.3000000000000003E-5</v>
      </c>
      <c r="F54" s="277">
        <v>9.9999999999999995E-7</v>
      </c>
      <c r="G54" s="277">
        <v>9.9999999999999995E-7</v>
      </c>
      <c r="H54" s="277">
        <v>0</v>
      </c>
      <c r="I54" s="277">
        <v>6.4999999999999994E-5</v>
      </c>
    </row>
    <row r="55" spans="2:9" hidden="1" x14ac:dyDescent="0.25"/>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9"/>
  <sheetViews>
    <sheetView zoomScaleNormal="100" workbookViewId="0">
      <selection activeCell="B2" sqref="B2:F2"/>
    </sheetView>
  </sheetViews>
  <sheetFormatPr baseColWidth="10" defaultRowHeight="15" x14ac:dyDescent="0.25"/>
  <cols>
    <col min="1" max="1" width="11.42578125" style="1"/>
    <col min="2" max="2" width="49.85546875" style="1" customWidth="1"/>
    <col min="3" max="6" width="11.42578125" style="1"/>
  </cols>
  <sheetData>
    <row r="2" spans="2:6" x14ac:dyDescent="0.25">
      <c r="B2" s="5" t="s">
        <v>291</v>
      </c>
      <c r="C2" s="2"/>
      <c r="D2" s="2"/>
    </row>
    <row r="3" spans="2:6" x14ac:dyDescent="0.25">
      <c r="B3" s="337" t="s">
        <v>26</v>
      </c>
      <c r="C3" s="299">
        <v>2018</v>
      </c>
      <c r="D3" s="299">
        <v>2019</v>
      </c>
      <c r="E3" s="312" t="s">
        <v>205</v>
      </c>
    </row>
    <row r="4" spans="2:6" x14ac:dyDescent="0.25">
      <c r="B4" s="338"/>
      <c r="C4" s="314" t="s">
        <v>1</v>
      </c>
      <c r="D4" s="314"/>
      <c r="E4" s="313"/>
    </row>
    <row r="5" spans="2:6" x14ac:dyDescent="0.25">
      <c r="B5" s="12" t="s">
        <v>22</v>
      </c>
      <c r="C5" s="339">
        <v>24194</v>
      </c>
      <c r="D5" s="339">
        <v>17728</v>
      </c>
      <c r="E5" s="340">
        <v>1</v>
      </c>
    </row>
    <row r="6" spans="2:6" ht="29.25" customHeight="1" x14ac:dyDescent="0.25">
      <c r="B6" s="136" t="s">
        <v>292</v>
      </c>
      <c r="C6" s="341">
        <v>9412</v>
      </c>
      <c r="D6" s="341">
        <v>10011</v>
      </c>
      <c r="E6" s="342">
        <v>0.38902207158799701</v>
      </c>
      <c r="F6" s="4"/>
    </row>
    <row r="7" spans="2:6" ht="28.5" x14ac:dyDescent="0.25">
      <c r="B7" s="137" t="s">
        <v>293</v>
      </c>
      <c r="C7" s="343">
        <v>7528</v>
      </c>
      <c r="D7" s="343" t="s">
        <v>23</v>
      </c>
      <c r="E7" s="344">
        <v>0.31115152517153011</v>
      </c>
      <c r="F7" s="4"/>
    </row>
    <row r="8" spans="2:6" ht="42.75" customHeight="1" x14ac:dyDescent="0.25">
      <c r="B8" s="136" t="s">
        <v>294</v>
      </c>
      <c r="C8" s="341">
        <v>2994</v>
      </c>
      <c r="D8" s="341">
        <v>3185</v>
      </c>
      <c r="E8" s="342">
        <v>0.12374969000578656</v>
      </c>
      <c r="F8" s="4"/>
    </row>
    <row r="9" spans="2:6" x14ac:dyDescent="0.25">
      <c r="B9" s="136" t="s">
        <v>295</v>
      </c>
      <c r="C9" s="341">
        <v>2329</v>
      </c>
      <c r="D9" s="341">
        <v>2478</v>
      </c>
      <c r="E9" s="342">
        <v>9.6263536413986939E-2</v>
      </c>
      <c r="F9" s="4"/>
    </row>
    <row r="10" spans="2:6" ht="27.75" customHeight="1" x14ac:dyDescent="0.25">
      <c r="B10" s="137" t="s">
        <v>296</v>
      </c>
      <c r="C10" s="343">
        <v>855</v>
      </c>
      <c r="D10" s="343">
        <v>909</v>
      </c>
      <c r="E10" s="344">
        <v>3.5339340332313798E-2</v>
      </c>
      <c r="F10" s="4"/>
    </row>
    <row r="11" spans="2:6" ht="28.5" x14ac:dyDescent="0.25">
      <c r="B11" s="136" t="s">
        <v>297</v>
      </c>
      <c r="C11" s="236">
        <v>608</v>
      </c>
      <c r="D11" s="236">
        <v>647</v>
      </c>
      <c r="E11" s="342">
        <v>2.5130197569645366E-2</v>
      </c>
      <c r="F11" s="4"/>
    </row>
    <row r="12" spans="2:6" ht="26.25" x14ac:dyDescent="0.25">
      <c r="B12" s="345" t="s">
        <v>298</v>
      </c>
      <c r="C12" s="346">
        <v>468</v>
      </c>
      <c r="D12" s="346">
        <v>498</v>
      </c>
      <c r="E12" s="344">
        <v>1.9343638918740184E-2</v>
      </c>
      <c r="F12" s="4"/>
    </row>
    <row r="13" spans="2:6" ht="26.25" x14ac:dyDescent="0.25">
      <c r="B13" s="347" t="s">
        <v>299</v>
      </c>
      <c r="C13" s="348">
        <v>0</v>
      </c>
      <c r="D13" s="348" t="s">
        <v>23</v>
      </c>
      <c r="E13" s="135">
        <v>0</v>
      </c>
      <c r="F13" s="4"/>
    </row>
    <row r="14" spans="2:6" x14ac:dyDescent="0.25">
      <c r="B14" s="336" t="s">
        <v>300</v>
      </c>
    </row>
    <row r="15" spans="2:6" x14ac:dyDescent="0.25">
      <c r="B15" s="336" t="s">
        <v>301</v>
      </c>
    </row>
    <row r="16" spans="2:6" x14ac:dyDescent="0.25">
      <c r="B16" s="336" t="s">
        <v>302</v>
      </c>
    </row>
    <row r="17" spans="2:5" x14ac:dyDescent="0.25">
      <c r="B17" s="336" t="s">
        <v>303</v>
      </c>
    </row>
    <row r="18" spans="2:5" x14ac:dyDescent="0.25">
      <c r="B18" s="336" t="s">
        <v>304</v>
      </c>
    </row>
    <row r="19" spans="2:5" x14ac:dyDescent="0.25">
      <c r="B19" s="336" t="s">
        <v>305</v>
      </c>
    </row>
    <row r="20" spans="2:5" x14ac:dyDescent="0.25">
      <c r="B20" s="336" t="s">
        <v>306</v>
      </c>
    </row>
    <row r="21" spans="2:5" x14ac:dyDescent="0.25">
      <c r="B21" s="336" t="s">
        <v>307</v>
      </c>
    </row>
    <row r="22" spans="2:5" x14ac:dyDescent="0.25">
      <c r="B22" s="336" t="s">
        <v>308</v>
      </c>
    </row>
    <row r="23" spans="2:5" x14ac:dyDescent="0.25">
      <c r="B23" s="336" t="s">
        <v>309</v>
      </c>
    </row>
    <row r="24" spans="2:5" x14ac:dyDescent="0.25">
      <c r="B24" s="336" t="s">
        <v>310</v>
      </c>
    </row>
    <row r="27" spans="2:5" x14ac:dyDescent="0.25">
      <c r="C27" s="349"/>
      <c r="D27" s="349"/>
      <c r="E27" s="350"/>
    </row>
    <row r="42" spans="2:6" hidden="1" x14ac:dyDescent="0.25">
      <c r="B42" s="3" t="s">
        <v>311</v>
      </c>
    </row>
    <row r="43" spans="2:6" hidden="1" x14ac:dyDescent="0.25">
      <c r="B43" s="2"/>
      <c r="C43" s="2" t="s">
        <v>312</v>
      </c>
      <c r="D43" s="2" t="s">
        <v>313</v>
      </c>
      <c r="E43" s="2" t="s">
        <v>314</v>
      </c>
      <c r="F43" s="2" t="s">
        <v>30</v>
      </c>
    </row>
    <row r="44" spans="2:6" hidden="1" x14ac:dyDescent="0.25">
      <c r="B44" s="1" t="s">
        <v>3</v>
      </c>
      <c r="C44" s="240">
        <v>4700</v>
      </c>
      <c r="D44" s="240">
        <v>63</v>
      </c>
      <c r="E44" s="240">
        <v>0</v>
      </c>
      <c r="F44" s="240">
        <f t="shared" ref="F44:F63" si="0">SUM(C44:E44)</f>
        <v>4763</v>
      </c>
    </row>
    <row r="45" spans="2:6" hidden="1" x14ac:dyDescent="0.25">
      <c r="B45" s="1" t="s">
        <v>6</v>
      </c>
      <c r="C45" s="240">
        <v>3825</v>
      </c>
      <c r="D45" s="240">
        <v>722</v>
      </c>
      <c r="E45" s="240">
        <v>29</v>
      </c>
      <c r="F45" s="240">
        <f t="shared" si="0"/>
        <v>4576</v>
      </c>
    </row>
    <row r="46" spans="2:6" hidden="1" x14ac:dyDescent="0.25">
      <c r="B46" s="1" t="s">
        <v>4</v>
      </c>
      <c r="C46" s="240">
        <v>238</v>
      </c>
      <c r="D46" s="240">
        <v>1825</v>
      </c>
      <c r="E46" s="240">
        <v>0</v>
      </c>
      <c r="F46" s="240">
        <f t="shared" si="0"/>
        <v>2063</v>
      </c>
    </row>
    <row r="47" spans="2:6" hidden="1" x14ac:dyDescent="0.25">
      <c r="B47" s="1" t="s">
        <v>15</v>
      </c>
      <c r="C47" s="240">
        <v>469</v>
      </c>
      <c r="D47" s="240">
        <v>32</v>
      </c>
      <c r="E47" s="240">
        <v>81</v>
      </c>
      <c r="F47" s="240">
        <f t="shared" si="0"/>
        <v>582</v>
      </c>
    </row>
    <row r="48" spans="2:6" hidden="1" x14ac:dyDescent="0.25">
      <c r="B48" s="1" t="s">
        <v>11</v>
      </c>
      <c r="C48" s="240">
        <v>320</v>
      </c>
      <c r="D48" s="240">
        <v>1</v>
      </c>
      <c r="E48" s="240">
        <v>203</v>
      </c>
      <c r="F48" s="240">
        <f t="shared" si="0"/>
        <v>524</v>
      </c>
    </row>
    <row r="49" spans="2:6" hidden="1" x14ac:dyDescent="0.25">
      <c r="B49" s="1" t="s">
        <v>7</v>
      </c>
      <c r="C49" s="240">
        <v>70</v>
      </c>
      <c r="D49" s="240">
        <v>265</v>
      </c>
      <c r="E49" s="240">
        <v>55</v>
      </c>
      <c r="F49" s="240">
        <f t="shared" si="0"/>
        <v>390</v>
      </c>
    </row>
    <row r="50" spans="2:6" hidden="1" x14ac:dyDescent="0.25">
      <c r="B50" s="1" t="s">
        <v>13</v>
      </c>
      <c r="C50" s="240">
        <v>178</v>
      </c>
      <c r="D50" s="240">
        <v>56</v>
      </c>
      <c r="E50" s="240">
        <v>7</v>
      </c>
      <c r="F50" s="240">
        <f t="shared" si="0"/>
        <v>241</v>
      </c>
    </row>
    <row r="51" spans="2:6" hidden="1" x14ac:dyDescent="0.25">
      <c r="B51" s="1" t="s">
        <v>5</v>
      </c>
      <c r="C51" s="240">
        <v>29</v>
      </c>
      <c r="D51" s="240">
        <v>146</v>
      </c>
      <c r="E51" s="240">
        <v>27</v>
      </c>
      <c r="F51" s="240">
        <f t="shared" si="0"/>
        <v>202</v>
      </c>
    </row>
    <row r="52" spans="2:6" hidden="1" x14ac:dyDescent="0.25">
      <c r="B52" s="1" t="s">
        <v>8</v>
      </c>
      <c r="C52" s="240">
        <v>23</v>
      </c>
      <c r="D52" s="240">
        <v>29</v>
      </c>
      <c r="E52" s="240">
        <v>21</v>
      </c>
      <c r="F52" s="240">
        <f t="shared" si="0"/>
        <v>73</v>
      </c>
    </row>
    <row r="53" spans="2:6" hidden="1" x14ac:dyDescent="0.25">
      <c r="B53" s="1" t="s">
        <v>14</v>
      </c>
      <c r="C53" s="240">
        <v>56</v>
      </c>
      <c r="D53" s="240">
        <v>0.02</v>
      </c>
      <c r="E53" s="240">
        <v>0</v>
      </c>
      <c r="F53" s="240">
        <f t="shared" si="0"/>
        <v>56.02</v>
      </c>
    </row>
    <row r="54" spans="2:6" hidden="1" x14ac:dyDescent="0.25">
      <c r="B54" s="1" t="s">
        <v>12</v>
      </c>
      <c r="C54" s="240">
        <v>7</v>
      </c>
      <c r="D54" s="240">
        <v>17</v>
      </c>
      <c r="E54" s="240">
        <v>30</v>
      </c>
      <c r="F54" s="240">
        <f t="shared" si="0"/>
        <v>54</v>
      </c>
    </row>
    <row r="55" spans="2:6" hidden="1" x14ac:dyDescent="0.25">
      <c r="B55" s="1" t="s">
        <v>9</v>
      </c>
      <c r="C55" s="240">
        <v>28</v>
      </c>
      <c r="D55" s="240">
        <v>2</v>
      </c>
      <c r="E55" s="240">
        <v>7</v>
      </c>
      <c r="F55" s="240">
        <f t="shared" si="0"/>
        <v>37</v>
      </c>
    </row>
    <row r="56" spans="2:6" hidden="1" x14ac:dyDescent="0.25">
      <c r="B56" s="1" t="s">
        <v>19</v>
      </c>
      <c r="C56" s="240">
        <v>32</v>
      </c>
      <c r="D56" s="240">
        <v>2</v>
      </c>
      <c r="E56" s="240">
        <v>1</v>
      </c>
      <c r="F56" s="240">
        <f t="shared" si="0"/>
        <v>35</v>
      </c>
    </row>
    <row r="57" spans="2:6" hidden="1" x14ac:dyDescent="0.25">
      <c r="B57" s="1" t="s">
        <v>18</v>
      </c>
      <c r="C57" s="240">
        <v>5</v>
      </c>
      <c r="D57" s="240">
        <v>5</v>
      </c>
      <c r="E57" s="240">
        <v>23</v>
      </c>
      <c r="F57" s="240">
        <f t="shared" si="0"/>
        <v>33</v>
      </c>
    </row>
    <row r="58" spans="2:6" hidden="1" x14ac:dyDescent="0.25">
      <c r="B58" s="1" t="s">
        <v>29</v>
      </c>
      <c r="C58" s="240">
        <v>10</v>
      </c>
      <c r="D58" s="240">
        <v>3</v>
      </c>
      <c r="E58" s="240">
        <v>4</v>
      </c>
      <c r="F58" s="240">
        <f t="shared" si="0"/>
        <v>17</v>
      </c>
    </row>
    <row r="59" spans="2:6" hidden="1" x14ac:dyDescent="0.25">
      <c r="B59" s="1" t="s">
        <v>2</v>
      </c>
      <c r="C59" s="240">
        <v>1</v>
      </c>
      <c r="D59" s="240">
        <v>11</v>
      </c>
      <c r="E59" s="240">
        <v>2.2000000000000002</v>
      </c>
      <c r="F59" s="240">
        <f t="shared" si="0"/>
        <v>14.2</v>
      </c>
    </row>
    <row r="60" spans="2:6" hidden="1" x14ac:dyDescent="0.25">
      <c r="B60" s="1" t="s">
        <v>16</v>
      </c>
      <c r="C60" s="240">
        <v>8</v>
      </c>
      <c r="D60" s="240">
        <v>0.5</v>
      </c>
      <c r="E60" s="240">
        <v>2</v>
      </c>
      <c r="F60" s="240">
        <f t="shared" si="0"/>
        <v>10.5</v>
      </c>
    </row>
    <row r="61" spans="2:6" hidden="1" x14ac:dyDescent="0.25">
      <c r="B61" s="1" t="s">
        <v>28</v>
      </c>
      <c r="C61" s="240">
        <v>4</v>
      </c>
      <c r="D61" s="240">
        <v>2</v>
      </c>
      <c r="E61" s="240">
        <v>4</v>
      </c>
      <c r="F61" s="240">
        <f t="shared" si="0"/>
        <v>10</v>
      </c>
    </row>
    <row r="62" spans="2:6" hidden="1" x14ac:dyDescent="0.25">
      <c r="B62" s="1" t="s">
        <v>10</v>
      </c>
      <c r="C62" s="240">
        <v>7</v>
      </c>
      <c r="D62" s="240">
        <v>0.2</v>
      </c>
      <c r="E62" s="240">
        <v>2</v>
      </c>
      <c r="F62" s="240">
        <f t="shared" si="0"/>
        <v>9.1999999999999993</v>
      </c>
    </row>
    <row r="63" spans="2:6" hidden="1" x14ac:dyDescent="0.25">
      <c r="B63" s="1" t="s">
        <v>17</v>
      </c>
      <c r="C63" s="240">
        <v>1</v>
      </c>
      <c r="D63" s="240">
        <v>2</v>
      </c>
      <c r="E63" s="240">
        <v>0</v>
      </c>
      <c r="F63" s="240">
        <f t="shared" si="0"/>
        <v>3</v>
      </c>
    </row>
    <row r="64" spans="2:6" hidden="1" x14ac:dyDescent="0.25"/>
    <row r="65" spans="2:6" hidden="1" x14ac:dyDescent="0.25">
      <c r="C65" s="240">
        <v>10011</v>
      </c>
      <c r="D65" s="240">
        <v>3183.72</v>
      </c>
      <c r="E65" s="240">
        <v>498.2</v>
      </c>
      <c r="F65" s="240">
        <v>13692.920000000002</v>
      </c>
    </row>
    <row r="66" spans="2:6" hidden="1" x14ac:dyDescent="0.25"/>
    <row r="67" spans="2:6" hidden="1" x14ac:dyDescent="0.25">
      <c r="B67" s="2"/>
      <c r="C67" s="2" t="s">
        <v>312</v>
      </c>
      <c r="D67" s="2" t="s">
        <v>313</v>
      </c>
      <c r="E67" s="2" t="s">
        <v>314</v>
      </c>
      <c r="F67" s="2" t="s">
        <v>30</v>
      </c>
    </row>
    <row r="68" spans="2:6" hidden="1" x14ac:dyDescent="0.25">
      <c r="B68" s="1" t="s">
        <v>4</v>
      </c>
      <c r="C68" s="351">
        <v>3.1199999999999999E-4</v>
      </c>
      <c r="D68" s="351">
        <v>2.3890000000000001E-3</v>
      </c>
      <c r="E68" s="351">
        <v>0</v>
      </c>
      <c r="F68" s="351">
        <f t="shared" ref="F68:F87" si="1">SUM(C68:E68)</f>
        <v>2.7010000000000003E-3</v>
      </c>
    </row>
    <row r="69" spans="2:6" hidden="1" x14ac:dyDescent="0.25">
      <c r="B69" s="1" t="s">
        <v>3</v>
      </c>
      <c r="C69" s="351">
        <v>6.38E-4</v>
      </c>
      <c r="D69" s="351">
        <v>9.0000000000000002E-6</v>
      </c>
      <c r="E69" s="351">
        <v>0</v>
      </c>
      <c r="F69" s="351">
        <f t="shared" si="1"/>
        <v>6.4700000000000001E-4</v>
      </c>
    </row>
    <row r="70" spans="2:6" hidden="1" x14ac:dyDescent="0.25">
      <c r="B70" s="1" t="s">
        <v>6</v>
      </c>
      <c r="C70" s="351">
        <v>2.9E-4</v>
      </c>
      <c r="D70" s="351">
        <v>5.5000000000000002E-5</v>
      </c>
      <c r="E70" s="351">
        <v>1.9999999999999999E-6</v>
      </c>
      <c r="F70" s="351">
        <f t="shared" si="1"/>
        <v>3.4699999999999998E-4</v>
      </c>
    </row>
    <row r="71" spans="2:6" hidden="1" x14ac:dyDescent="0.25">
      <c r="B71" s="1" t="s">
        <v>15</v>
      </c>
      <c r="C71" s="351">
        <v>1.2E-4</v>
      </c>
      <c r="D71" s="351">
        <v>7.9999999999999996E-6</v>
      </c>
      <c r="E71" s="351">
        <v>2.0999999999999999E-5</v>
      </c>
      <c r="F71" s="351">
        <f t="shared" si="1"/>
        <v>1.4899999999999999E-4</v>
      </c>
    </row>
    <row r="72" spans="2:6" hidden="1" x14ac:dyDescent="0.25">
      <c r="B72" s="1" t="s">
        <v>11</v>
      </c>
      <c r="C72" s="351">
        <v>7.7999999999999999E-5</v>
      </c>
      <c r="D72" s="351">
        <v>0</v>
      </c>
      <c r="E72" s="351">
        <v>4.8999999999999998E-5</v>
      </c>
      <c r="F72" s="351">
        <f t="shared" si="1"/>
        <v>1.27E-4</v>
      </c>
    </row>
    <row r="73" spans="2:6" hidden="1" x14ac:dyDescent="0.25">
      <c r="B73" s="1" t="s">
        <v>13</v>
      </c>
      <c r="C73" s="351">
        <v>8.7999999999999998E-5</v>
      </c>
      <c r="D73" s="351">
        <v>2.8E-5</v>
      </c>
      <c r="E73" s="351">
        <v>3.0000000000000001E-6</v>
      </c>
      <c r="F73" s="351">
        <f t="shared" si="1"/>
        <v>1.1900000000000001E-4</v>
      </c>
    </row>
    <row r="74" spans="2:6" hidden="1" x14ac:dyDescent="0.25">
      <c r="B74" s="1" t="s">
        <v>5</v>
      </c>
      <c r="C74" s="351">
        <v>1.4E-5</v>
      </c>
      <c r="D74" s="351">
        <v>6.7999999999999999E-5</v>
      </c>
      <c r="E74" s="351">
        <v>1.2999999999999999E-5</v>
      </c>
      <c r="F74" s="351">
        <f t="shared" si="1"/>
        <v>9.5000000000000005E-5</v>
      </c>
    </row>
    <row r="75" spans="2:6" hidden="1" x14ac:dyDescent="0.25">
      <c r="B75" s="1" t="s">
        <v>18</v>
      </c>
      <c r="C75" s="351">
        <v>1.2999999999999999E-5</v>
      </c>
      <c r="D75" s="351">
        <v>1.2999999999999999E-5</v>
      </c>
      <c r="E75" s="351">
        <v>5.8E-5</v>
      </c>
      <c r="F75" s="351">
        <f t="shared" si="1"/>
        <v>8.3999999999999995E-5</v>
      </c>
    </row>
    <row r="76" spans="2:6" hidden="1" x14ac:dyDescent="0.25">
      <c r="B76" s="1" t="s">
        <v>16</v>
      </c>
      <c r="C76" s="351">
        <v>5.1999999999999997E-5</v>
      </c>
      <c r="D76" s="351">
        <v>3.0000000000000001E-6</v>
      </c>
      <c r="E76" s="351">
        <v>1.4E-5</v>
      </c>
      <c r="F76" s="351">
        <f t="shared" si="1"/>
        <v>6.8999999999999997E-5</v>
      </c>
    </row>
    <row r="77" spans="2:6" hidden="1" x14ac:dyDescent="0.25">
      <c r="B77" s="1" t="s">
        <v>7</v>
      </c>
      <c r="C77" s="351">
        <v>1.1E-5</v>
      </c>
      <c r="D77" s="351">
        <v>4.1999999999999998E-5</v>
      </c>
      <c r="E77" s="351">
        <v>9.0000000000000002E-6</v>
      </c>
      <c r="F77" s="351">
        <f t="shared" si="1"/>
        <v>6.2000000000000003E-5</v>
      </c>
    </row>
    <row r="78" spans="2:6" hidden="1" x14ac:dyDescent="0.25">
      <c r="B78" s="1" t="s">
        <v>14</v>
      </c>
      <c r="C78" s="351">
        <v>5.7000000000000003E-5</v>
      </c>
      <c r="D78" s="351">
        <v>0</v>
      </c>
      <c r="E78" s="351">
        <v>0</v>
      </c>
      <c r="F78" s="351">
        <f t="shared" si="1"/>
        <v>5.7000000000000003E-5</v>
      </c>
    </row>
    <row r="79" spans="2:6" hidden="1" x14ac:dyDescent="0.25">
      <c r="B79" s="1" t="s">
        <v>29</v>
      </c>
      <c r="C79" s="351">
        <v>3.1999999999999999E-5</v>
      </c>
      <c r="D79" s="351">
        <v>1.0000000000000001E-5</v>
      </c>
      <c r="E79" s="351">
        <v>1.2999999999999999E-5</v>
      </c>
      <c r="F79" s="351">
        <f t="shared" si="1"/>
        <v>5.4999999999999995E-5</v>
      </c>
    </row>
    <row r="80" spans="2:6" hidden="1" x14ac:dyDescent="0.25">
      <c r="B80" s="1" t="s">
        <v>12</v>
      </c>
      <c r="C80" s="351">
        <v>6.9999999999999999E-6</v>
      </c>
      <c r="D80" s="351">
        <v>1.7E-5</v>
      </c>
      <c r="E80" s="351">
        <v>3.0000000000000001E-5</v>
      </c>
      <c r="F80" s="351">
        <f t="shared" si="1"/>
        <v>5.3999999999999998E-5</v>
      </c>
    </row>
    <row r="81" spans="2:6" hidden="1" x14ac:dyDescent="0.25">
      <c r="B81" s="1" t="s">
        <v>19</v>
      </c>
      <c r="C81" s="351">
        <v>2.5999999999999998E-5</v>
      </c>
      <c r="D81" s="351">
        <v>1.9999999999999999E-6</v>
      </c>
      <c r="E81" s="351">
        <v>9.9999999999999995E-7</v>
      </c>
      <c r="F81" s="351">
        <f t="shared" si="1"/>
        <v>2.9E-5</v>
      </c>
    </row>
    <row r="82" spans="2:6" hidden="1" x14ac:dyDescent="0.25">
      <c r="B82" s="1" t="s">
        <v>9</v>
      </c>
      <c r="C82" s="351">
        <v>2.0000000000000002E-5</v>
      </c>
      <c r="D82" s="351">
        <v>9.9999999999999995E-7</v>
      </c>
      <c r="E82" s="351">
        <v>5.0000000000000004E-6</v>
      </c>
      <c r="F82" s="351">
        <f t="shared" si="1"/>
        <v>2.6000000000000002E-5</v>
      </c>
    </row>
    <row r="83" spans="2:6" hidden="1" x14ac:dyDescent="0.25">
      <c r="B83" s="1" t="s">
        <v>17</v>
      </c>
      <c r="C83" s="351">
        <v>6.9999999999999999E-6</v>
      </c>
      <c r="D83" s="351">
        <v>1.4E-5</v>
      </c>
      <c r="E83" s="351">
        <v>0</v>
      </c>
      <c r="F83" s="351">
        <f t="shared" si="1"/>
        <v>2.0999999999999999E-5</v>
      </c>
    </row>
    <row r="84" spans="2:6" hidden="1" x14ac:dyDescent="0.25">
      <c r="B84" s="1" t="s">
        <v>2</v>
      </c>
      <c r="C84" s="351">
        <v>9.9999999999999995E-7</v>
      </c>
      <c r="D84" s="351">
        <v>1.5E-5</v>
      </c>
      <c r="E84" s="351">
        <v>3.0000000000000001E-6</v>
      </c>
      <c r="F84" s="351">
        <f t="shared" si="1"/>
        <v>1.9000000000000001E-5</v>
      </c>
    </row>
    <row r="85" spans="2:6" hidden="1" x14ac:dyDescent="0.25">
      <c r="B85" s="1" t="s">
        <v>8</v>
      </c>
      <c r="C85" s="351">
        <v>3.9999999999999998E-6</v>
      </c>
      <c r="D85" s="351">
        <v>5.0000000000000004E-6</v>
      </c>
      <c r="E85" s="351">
        <v>3.0000000000000001E-6</v>
      </c>
      <c r="F85" s="351">
        <f t="shared" si="1"/>
        <v>1.2E-5</v>
      </c>
    </row>
    <row r="86" spans="2:6" hidden="1" x14ac:dyDescent="0.25">
      <c r="B86" s="1" t="s">
        <v>28</v>
      </c>
      <c r="C86" s="351">
        <v>5.0000000000000004E-6</v>
      </c>
      <c r="D86" s="351">
        <v>1.9999999999999999E-6</v>
      </c>
      <c r="E86" s="351">
        <v>5.0000000000000004E-6</v>
      </c>
      <c r="F86" s="351">
        <f t="shared" si="1"/>
        <v>1.2E-5</v>
      </c>
    </row>
    <row r="87" spans="2:6" hidden="1" x14ac:dyDescent="0.25">
      <c r="B87" s="1" t="s">
        <v>10</v>
      </c>
      <c r="C87" s="351">
        <v>5.0000000000000004E-6</v>
      </c>
      <c r="D87" s="351">
        <v>0</v>
      </c>
      <c r="E87" s="351">
        <v>1.9999999999999999E-6</v>
      </c>
      <c r="F87" s="351">
        <f t="shared" si="1"/>
        <v>7.0000000000000007E-6</v>
      </c>
    </row>
    <row r="88" spans="2:6" hidden="1" x14ac:dyDescent="0.25"/>
    <row r="89" spans="2:6" hidden="1" x14ac:dyDescent="0.25"/>
  </sheetData>
  <mergeCells count="3">
    <mergeCell ref="B3:B4"/>
    <mergeCell ref="E3:E4"/>
    <mergeCell ref="C4:D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
  <sheetViews>
    <sheetView workbookViewId="0">
      <selection activeCell="B2" sqref="B2:F2"/>
    </sheetView>
  </sheetViews>
  <sheetFormatPr baseColWidth="10" defaultRowHeight="15" x14ac:dyDescent="0.25"/>
  <cols>
    <col min="1" max="1" width="11.42578125" style="1"/>
    <col min="2" max="2" width="32.140625" style="1" customWidth="1"/>
    <col min="3" max="6" width="11.42578125" style="1"/>
  </cols>
  <sheetData>
    <row r="2" spans="2:6" ht="15.75" x14ac:dyDescent="0.25">
      <c r="B2" s="3" t="s">
        <v>329</v>
      </c>
    </row>
    <row r="3" spans="2:6" x14ac:dyDescent="0.25">
      <c r="B3" s="320" t="s">
        <v>26</v>
      </c>
      <c r="C3" s="352">
        <v>2018</v>
      </c>
      <c r="D3" s="352">
        <v>2019</v>
      </c>
      <c r="E3" s="312" t="s">
        <v>205</v>
      </c>
      <c r="F3" s="30"/>
    </row>
    <row r="4" spans="2:6" x14ac:dyDescent="0.25">
      <c r="B4" s="310"/>
      <c r="C4" s="314" t="s">
        <v>1</v>
      </c>
      <c r="D4" s="314"/>
      <c r="E4" s="313"/>
      <c r="F4" s="30"/>
    </row>
    <row r="5" spans="2:6" x14ac:dyDescent="0.25">
      <c r="B5" s="12" t="s">
        <v>24</v>
      </c>
      <c r="C5" s="353">
        <v>5029</v>
      </c>
      <c r="D5" s="353">
        <v>5349</v>
      </c>
      <c r="E5" s="138">
        <v>1</v>
      </c>
      <c r="F5" s="30"/>
    </row>
    <row r="6" spans="2:6" x14ac:dyDescent="0.25">
      <c r="B6" s="10" t="s">
        <v>315</v>
      </c>
      <c r="C6" s="354">
        <v>2690</v>
      </c>
      <c r="D6" s="354">
        <v>2861</v>
      </c>
      <c r="E6" s="139">
        <v>0.53489759395506065</v>
      </c>
      <c r="F6" s="355"/>
    </row>
    <row r="7" spans="2:6" ht="26.25" x14ac:dyDescent="0.25">
      <c r="B7" s="356" t="s">
        <v>316</v>
      </c>
      <c r="C7" s="357">
        <v>2292</v>
      </c>
      <c r="D7" s="357">
        <v>2438</v>
      </c>
      <c r="E7" s="140">
        <v>0.45575661165241599</v>
      </c>
      <c r="F7" s="355"/>
    </row>
    <row r="8" spans="2:6" ht="26.25" x14ac:dyDescent="0.25">
      <c r="B8" s="358" t="s">
        <v>317</v>
      </c>
      <c r="C8" s="354">
        <v>398</v>
      </c>
      <c r="D8" s="354">
        <v>423</v>
      </c>
      <c r="E8" s="139">
        <v>7.9140982302644658E-2</v>
      </c>
      <c r="F8" s="355"/>
    </row>
    <row r="9" spans="2:6" ht="77.25" x14ac:dyDescent="0.25">
      <c r="B9" s="14" t="s">
        <v>318</v>
      </c>
      <c r="C9" s="357">
        <v>2339</v>
      </c>
      <c r="D9" s="357">
        <v>2488</v>
      </c>
      <c r="E9" s="140">
        <v>0.46510240604493935</v>
      </c>
      <c r="F9" s="355"/>
    </row>
    <row r="10" spans="2:6" ht="15.75" x14ac:dyDescent="0.25">
      <c r="B10" s="359" t="s">
        <v>319</v>
      </c>
      <c r="C10" s="360" t="s">
        <v>320</v>
      </c>
      <c r="D10" s="360" t="s">
        <v>320</v>
      </c>
      <c r="E10" s="361" t="s">
        <v>320</v>
      </c>
    </row>
    <row r="11" spans="2:6" x14ac:dyDescent="0.25">
      <c r="B11" s="1" t="s">
        <v>321</v>
      </c>
    </row>
    <row r="12" spans="2:6" ht="15.75" x14ac:dyDescent="0.25">
      <c r="B12" s="1" t="s">
        <v>322</v>
      </c>
    </row>
    <row r="13" spans="2:6" ht="15.75" x14ac:dyDescent="0.25">
      <c r="B13" s="1" t="s">
        <v>323</v>
      </c>
    </row>
    <row r="14" spans="2:6" x14ac:dyDescent="0.25">
      <c r="B14" s="1" t="s">
        <v>324</v>
      </c>
    </row>
    <row r="15" spans="2:6" x14ac:dyDescent="0.25">
      <c r="B15" s="1" t="s">
        <v>325</v>
      </c>
    </row>
    <row r="16" spans="2:6" x14ac:dyDescent="0.25">
      <c r="B16" s="1" t="s">
        <v>326</v>
      </c>
    </row>
    <row r="17" spans="2:2" x14ac:dyDescent="0.25">
      <c r="B17" s="13" t="s">
        <v>204</v>
      </c>
    </row>
  </sheetData>
  <mergeCells count="3">
    <mergeCell ref="B3:B4"/>
    <mergeCell ref="E3:E4"/>
    <mergeCell ref="C4:D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39"/>
  <sheetViews>
    <sheetView topLeftCell="P1" workbookViewId="0">
      <selection activeCell="B2" sqref="B2:E2"/>
    </sheetView>
  </sheetViews>
  <sheetFormatPr baseColWidth="10" defaultRowHeight="15" x14ac:dyDescent="0.25"/>
  <cols>
    <col min="1" max="1" width="0" style="1" hidden="1" customWidth="1"/>
    <col min="2" max="2" width="12.5703125" style="13" hidden="1" customWidth="1"/>
    <col min="3" max="3" width="13.5703125" style="13" hidden="1" customWidth="1"/>
    <col min="4" max="4" width="13.140625" style="13" hidden="1" customWidth="1"/>
    <col min="5" max="5" width="0" style="1" hidden="1" customWidth="1"/>
    <col min="6" max="7" width="0" style="39" hidden="1" customWidth="1"/>
    <col min="8" max="9" width="0" style="40" hidden="1" customWidth="1"/>
    <col min="10" max="10" width="0" hidden="1" customWidth="1"/>
    <col min="11" max="14" width="11.42578125" hidden="1" customWidth="1"/>
    <col min="15" max="15" width="0" hidden="1" customWidth="1"/>
    <col min="17" max="17" width="12.7109375" customWidth="1"/>
    <col min="18" max="19" width="12.5703125" customWidth="1"/>
    <col min="23" max="26" width="0" hidden="1" customWidth="1"/>
  </cols>
  <sheetData>
    <row r="2" spans="2:26" x14ac:dyDescent="0.25">
      <c r="B2" s="37" t="s">
        <v>206</v>
      </c>
      <c r="C2" s="36"/>
      <c r="D2" s="36"/>
      <c r="Q2" s="141" t="s">
        <v>102</v>
      </c>
      <c r="R2" s="142"/>
      <c r="S2" s="142"/>
    </row>
    <row r="3" spans="2:26" ht="89.25" x14ac:dyDescent="0.25">
      <c r="B3" s="143" t="s">
        <v>85</v>
      </c>
      <c r="C3" s="143" t="s">
        <v>86</v>
      </c>
      <c r="D3" s="144" t="s">
        <v>27</v>
      </c>
      <c r="F3" s="39" t="s">
        <v>101</v>
      </c>
      <c r="K3" s="31" t="s">
        <v>85</v>
      </c>
      <c r="L3" s="32" t="s">
        <v>86</v>
      </c>
      <c r="M3" s="32" t="s">
        <v>98</v>
      </c>
      <c r="N3" s="33" t="s">
        <v>99</v>
      </c>
      <c r="Q3" s="143" t="s">
        <v>85</v>
      </c>
      <c r="R3" s="143" t="s">
        <v>86</v>
      </c>
      <c r="S3" s="144" t="s">
        <v>27</v>
      </c>
      <c r="W3" s="31" t="s">
        <v>85</v>
      </c>
      <c r="X3" s="32" t="s">
        <v>86</v>
      </c>
      <c r="Y3" s="32" t="s">
        <v>98</v>
      </c>
      <c r="Z3" s="33" t="s">
        <v>99</v>
      </c>
    </row>
    <row r="4" spans="2:26" x14ac:dyDescent="0.25">
      <c r="B4" s="145">
        <v>0.01</v>
      </c>
      <c r="C4" s="146">
        <v>1768.96</v>
      </c>
      <c r="D4" s="146">
        <v>407.02</v>
      </c>
      <c r="F4" s="30">
        <f>+M5+(C4-K5)*(N5/100)</f>
        <v>90.984320000000011</v>
      </c>
      <c r="G4" s="30"/>
      <c r="H4" s="147"/>
      <c r="I4" s="147"/>
      <c r="J4" s="147"/>
      <c r="K4" s="148">
        <v>0.01</v>
      </c>
      <c r="L4" s="148">
        <v>496.07</v>
      </c>
      <c r="M4" s="148">
        <v>0</v>
      </c>
      <c r="N4" s="148">
        <v>1.92</v>
      </c>
      <c r="O4" s="147"/>
      <c r="P4" s="147"/>
      <c r="Q4" s="145">
        <v>0.01</v>
      </c>
      <c r="R4" s="146">
        <v>1768.96</v>
      </c>
      <c r="S4" s="146">
        <v>407.02</v>
      </c>
      <c r="T4" s="40">
        <f>+Y5+(R4-W5)*(Z5/100)</f>
        <v>87.297520000000006</v>
      </c>
      <c r="U4" s="40"/>
      <c r="W4" s="34">
        <v>0.01</v>
      </c>
      <c r="X4" s="34">
        <v>578.52</v>
      </c>
      <c r="Y4" s="34">
        <v>0</v>
      </c>
      <c r="Z4" s="34">
        <v>1.92</v>
      </c>
    </row>
    <row r="5" spans="2:26" x14ac:dyDescent="0.25">
      <c r="B5" s="149">
        <v>1768.97</v>
      </c>
      <c r="C5" s="149">
        <v>2653.38</v>
      </c>
      <c r="D5" s="149">
        <v>406.83</v>
      </c>
      <c r="F5" s="30">
        <f>+M5+(C5-K5)*(N5/100)</f>
        <v>147.58720000000002</v>
      </c>
      <c r="G5" s="30"/>
      <c r="H5" s="147"/>
      <c r="I5" s="147"/>
      <c r="J5" s="147"/>
      <c r="K5" s="150">
        <v>496.08</v>
      </c>
      <c r="L5" s="150">
        <v>4210.41</v>
      </c>
      <c r="M5" s="150">
        <v>9.52</v>
      </c>
      <c r="N5" s="150">
        <v>6.4</v>
      </c>
      <c r="O5" s="147"/>
      <c r="P5" s="147"/>
      <c r="Q5" s="149">
        <v>1768.97</v>
      </c>
      <c r="R5" s="149">
        <v>2653.38</v>
      </c>
      <c r="S5" s="149">
        <v>406.83</v>
      </c>
      <c r="T5" s="40">
        <f>+Y5+(R5-W5)*(Z5/100)</f>
        <v>143.90040000000005</v>
      </c>
      <c r="U5" s="40"/>
      <c r="V5" s="1"/>
      <c r="W5" s="35">
        <v>578.53</v>
      </c>
      <c r="X5" s="35">
        <v>4910.18</v>
      </c>
      <c r="Y5" s="35">
        <v>11.11</v>
      </c>
      <c r="Z5" s="35">
        <v>6.4</v>
      </c>
    </row>
    <row r="6" spans="2:26" x14ac:dyDescent="0.25">
      <c r="B6" s="145">
        <v>2653.39</v>
      </c>
      <c r="C6" s="145">
        <v>3472.84</v>
      </c>
      <c r="D6" s="145">
        <v>406.62</v>
      </c>
      <c r="F6" s="30">
        <f>+M5+(C6-K5)*(N5/100)</f>
        <v>200.03264000000001</v>
      </c>
      <c r="G6" s="30"/>
      <c r="H6" s="147"/>
      <c r="I6" s="147"/>
      <c r="J6" s="147"/>
      <c r="K6" s="148">
        <v>4210.42</v>
      </c>
      <c r="L6" s="148">
        <v>7399.42</v>
      </c>
      <c r="M6" s="148">
        <v>247.24</v>
      </c>
      <c r="N6" s="148">
        <v>10.88</v>
      </c>
      <c r="O6" s="147"/>
      <c r="P6" s="147"/>
      <c r="Q6" s="145">
        <v>2653.39</v>
      </c>
      <c r="R6" s="145">
        <v>3472.84</v>
      </c>
      <c r="S6" s="145">
        <v>406.62</v>
      </c>
      <c r="T6" s="40">
        <f>+Y5+(R6-W5)*(Z5/100)</f>
        <v>196.34584000000001</v>
      </c>
      <c r="U6" s="40"/>
      <c r="V6" s="1"/>
      <c r="W6" s="34">
        <v>4910.1899999999996</v>
      </c>
      <c r="X6" s="34">
        <v>8629.2000000000007</v>
      </c>
      <c r="Y6" s="34">
        <v>288.33</v>
      </c>
      <c r="Z6" s="34">
        <v>10.88</v>
      </c>
    </row>
    <row r="7" spans="2:26" x14ac:dyDescent="0.25">
      <c r="B7" s="149">
        <v>3472.85</v>
      </c>
      <c r="C7" s="149">
        <v>3537.87</v>
      </c>
      <c r="D7" s="149">
        <v>392.77</v>
      </c>
      <c r="F7" s="30">
        <f>+M5+(C7-K5)*(N5/100)</f>
        <v>204.19456000000002</v>
      </c>
      <c r="G7" s="30"/>
      <c r="H7" s="147"/>
      <c r="I7" s="147"/>
      <c r="J7" s="147"/>
      <c r="K7" s="150">
        <v>7399.43</v>
      </c>
      <c r="L7" s="150">
        <v>8601.5</v>
      </c>
      <c r="M7" s="150">
        <v>594.21</v>
      </c>
      <c r="N7" s="150">
        <v>16</v>
      </c>
      <c r="O7" s="147"/>
      <c r="P7" s="147"/>
      <c r="Q7" s="149">
        <v>3472.85</v>
      </c>
      <c r="R7" s="149">
        <v>3537.87</v>
      </c>
      <c r="S7" s="149">
        <v>392.77</v>
      </c>
      <c r="T7" s="40">
        <f>+Y5+(R7-W5)*(Z5/100)</f>
        <v>200.50776000000002</v>
      </c>
      <c r="U7" s="40"/>
      <c r="W7" s="35">
        <v>8629.2099999999991</v>
      </c>
      <c r="X7" s="35">
        <v>10031.07</v>
      </c>
      <c r="Y7" s="35">
        <v>692.96</v>
      </c>
      <c r="Z7" s="35">
        <v>16</v>
      </c>
    </row>
    <row r="8" spans="2:26" x14ac:dyDescent="0.25">
      <c r="B8" s="145">
        <v>3537.88</v>
      </c>
      <c r="C8" s="145">
        <v>4446.1499999999996</v>
      </c>
      <c r="D8" s="145">
        <v>382.46</v>
      </c>
      <c r="F8" s="30">
        <f>+M6+(C8-K6)*(N6/100)</f>
        <v>272.88742399999995</v>
      </c>
      <c r="G8" s="30"/>
      <c r="H8" s="147"/>
      <c r="I8" s="147"/>
      <c r="J8" s="147"/>
      <c r="K8" s="148">
        <v>8601.51</v>
      </c>
      <c r="L8" s="148">
        <v>10298.35</v>
      </c>
      <c r="M8" s="148">
        <v>786.54</v>
      </c>
      <c r="N8" s="148">
        <v>17.920000000000002</v>
      </c>
      <c r="O8" s="147"/>
      <c r="P8" s="147"/>
      <c r="Q8" s="145">
        <v>3537.88</v>
      </c>
      <c r="R8" s="145">
        <v>4446.1499999999996</v>
      </c>
      <c r="S8" s="145">
        <v>382.46</v>
      </c>
      <c r="T8" s="40">
        <f>+Y5+(R8-W5)*(Z5/100)</f>
        <v>258.63767999999999</v>
      </c>
      <c r="U8" s="40"/>
      <c r="W8" s="34">
        <v>10031.08</v>
      </c>
      <c r="X8" s="34">
        <v>12009.94</v>
      </c>
      <c r="Y8" s="34">
        <v>917.26</v>
      </c>
      <c r="Z8" s="34">
        <v>17.920000000000002</v>
      </c>
    </row>
    <row r="9" spans="2:26" x14ac:dyDescent="0.25">
      <c r="B9" s="149">
        <v>4446.16</v>
      </c>
      <c r="C9" s="149">
        <v>4717.18</v>
      </c>
      <c r="D9" s="149">
        <v>354.23</v>
      </c>
      <c r="F9" s="30">
        <f>+M6+(C9-K6)*(N6/100)</f>
        <v>302.37548800000002</v>
      </c>
      <c r="G9" s="30"/>
      <c r="H9" s="147"/>
      <c r="I9" s="147"/>
      <c r="J9" s="147"/>
      <c r="K9" s="150">
        <v>10298.36</v>
      </c>
      <c r="L9" s="150">
        <v>20770.29</v>
      </c>
      <c r="M9" s="150">
        <v>1090.6099999999999</v>
      </c>
      <c r="N9" s="150">
        <v>21.36</v>
      </c>
      <c r="O9" s="147"/>
      <c r="P9" s="147"/>
      <c r="Q9" s="149">
        <v>4446.16</v>
      </c>
      <c r="R9" s="149">
        <v>4717.18</v>
      </c>
      <c r="S9" s="149">
        <v>354.23</v>
      </c>
      <c r="T9" s="40">
        <f>+Y5+(R9-W5)*(Z5/100)</f>
        <v>275.98360000000008</v>
      </c>
      <c r="U9" s="40"/>
      <c r="W9" s="35">
        <v>12009.95</v>
      </c>
      <c r="X9" s="35">
        <v>24222.31</v>
      </c>
      <c r="Y9" s="35">
        <v>1271.8699999999999</v>
      </c>
      <c r="Z9" s="35">
        <v>21.36</v>
      </c>
    </row>
    <row r="10" spans="2:26" x14ac:dyDescent="0.25">
      <c r="B10" s="145">
        <v>4717.1899999999996</v>
      </c>
      <c r="C10" s="145">
        <v>5335.42</v>
      </c>
      <c r="D10" s="145">
        <v>324.87</v>
      </c>
      <c r="F10" s="30">
        <f>+M6+(C10-K6)*(N6/100)</f>
        <v>369.64</v>
      </c>
      <c r="G10" s="30">
        <f>+M6+(4920-K6)*(N6/100)</f>
        <v>324.44230400000004</v>
      </c>
      <c r="H10" s="147"/>
      <c r="I10" s="147"/>
      <c r="J10" s="147"/>
      <c r="K10" s="148">
        <v>20770.3</v>
      </c>
      <c r="L10" s="148">
        <v>32736.83</v>
      </c>
      <c r="M10" s="148">
        <v>3327.42</v>
      </c>
      <c r="N10" s="148">
        <v>23.52</v>
      </c>
      <c r="O10" s="147"/>
      <c r="P10" s="147"/>
      <c r="Q10" s="145">
        <v>4717.1899999999996</v>
      </c>
      <c r="R10" s="145">
        <v>5335.42</v>
      </c>
      <c r="S10" s="145">
        <v>324.87</v>
      </c>
      <c r="T10" s="40">
        <f>+Y6+(R10-W6)*(Z6/100)</f>
        <v>334.59502400000002</v>
      </c>
      <c r="U10" s="40">
        <f>+Y6+(5240-W6)*(Z6/100)</f>
        <v>324.21332800000005</v>
      </c>
      <c r="V10" s="1"/>
      <c r="W10" s="34">
        <v>24222.32</v>
      </c>
      <c r="X10" s="34">
        <v>38177.69</v>
      </c>
      <c r="Y10" s="34">
        <v>3880.44</v>
      </c>
      <c r="Z10" s="34">
        <v>23.52</v>
      </c>
    </row>
    <row r="11" spans="2:26" x14ac:dyDescent="0.25">
      <c r="B11" s="149">
        <v>5335.43</v>
      </c>
      <c r="C11" s="149">
        <v>6224.67</v>
      </c>
      <c r="D11" s="149">
        <v>294.63</v>
      </c>
      <c r="F11" s="30"/>
      <c r="G11" s="30"/>
      <c r="H11" s="147"/>
      <c r="I11" s="147"/>
      <c r="J11" s="147"/>
      <c r="K11" s="150">
        <v>32736.84</v>
      </c>
      <c r="L11" s="150">
        <v>62500</v>
      </c>
      <c r="M11" s="150">
        <v>6141.95</v>
      </c>
      <c r="N11" s="150">
        <v>30</v>
      </c>
      <c r="O11" s="147"/>
      <c r="P11" s="147"/>
      <c r="Q11" s="149">
        <v>5335.43</v>
      </c>
      <c r="R11" s="149">
        <v>6224.67</v>
      </c>
      <c r="S11" s="149">
        <v>294.63</v>
      </c>
      <c r="T11" s="40">
        <f>+Y6+(X6-R11)*(Z6/100)</f>
        <v>549.9428640000001</v>
      </c>
      <c r="U11" s="40"/>
      <c r="V11" s="1"/>
      <c r="W11" s="35">
        <v>38177.699999999997</v>
      </c>
      <c r="X11" s="35">
        <v>72887.5</v>
      </c>
      <c r="Y11" s="35">
        <v>7162.74</v>
      </c>
      <c r="Z11" s="35">
        <v>30</v>
      </c>
    </row>
    <row r="12" spans="2:26" x14ac:dyDescent="0.25">
      <c r="B12" s="145">
        <v>6224.68</v>
      </c>
      <c r="C12" s="145">
        <v>7113.9</v>
      </c>
      <c r="D12" s="145">
        <v>253.54</v>
      </c>
      <c r="F12" s="30"/>
      <c r="G12" s="30"/>
      <c r="H12" s="147"/>
      <c r="I12" s="147"/>
      <c r="J12" s="147"/>
      <c r="K12" s="148">
        <v>62500.01</v>
      </c>
      <c r="L12" s="148">
        <v>83333.33</v>
      </c>
      <c r="M12" s="148">
        <v>15070.9</v>
      </c>
      <c r="N12" s="148">
        <v>32</v>
      </c>
      <c r="O12" s="147"/>
      <c r="P12" s="147"/>
      <c r="Q12" s="145">
        <v>6224.68</v>
      </c>
      <c r="R12" s="145">
        <v>7113.9</v>
      </c>
      <c r="S12" s="145">
        <v>253.54</v>
      </c>
      <c r="T12" s="40"/>
      <c r="U12" s="40"/>
      <c r="W12" s="34">
        <v>72887.509999999995</v>
      </c>
      <c r="X12" s="34">
        <v>97183.33</v>
      </c>
      <c r="Y12" s="34">
        <v>17575.689999999999</v>
      </c>
      <c r="Z12" s="34">
        <v>32</v>
      </c>
    </row>
    <row r="13" spans="2:26" x14ac:dyDescent="0.25">
      <c r="B13" s="149">
        <v>7113.91</v>
      </c>
      <c r="C13" s="149">
        <v>7382.33</v>
      </c>
      <c r="D13" s="149">
        <v>217.61</v>
      </c>
      <c r="F13" s="30"/>
      <c r="G13" s="30">
        <f>4920/I18</f>
        <v>2.048975512243878</v>
      </c>
      <c r="H13" s="147"/>
      <c r="I13" s="147"/>
      <c r="J13" s="147"/>
      <c r="K13" s="150">
        <v>83333.34</v>
      </c>
      <c r="L13" s="150">
        <v>250000</v>
      </c>
      <c r="M13" s="150">
        <v>21737.57</v>
      </c>
      <c r="N13" s="150">
        <v>34</v>
      </c>
      <c r="O13" s="147"/>
      <c r="P13" s="147"/>
      <c r="Q13" s="149">
        <v>7113.91</v>
      </c>
      <c r="R13" s="149">
        <v>7382.33</v>
      </c>
      <c r="S13" s="149">
        <v>217.61</v>
      </c>
      <c r="W13" s="35">
        <v>97183.34</v>
      </c>
      <c r="X13" s="35">
        <v>291550</v>
      </c>
      <c r="Y13" s="35">
        <v>25350.35</v>
      </c>
      <c r="Z13" s="35">
        <v>34</v>
      </c>
    </row>
    <row r="14" spans="2:26" x14ac:dyDescent="0.25">
      <c r="B14" s="151">
        <v>7382.34</v>
      </c>
      <c r="C14" s="152" t="s">
        <v>87</v>
      </c>
      <c r="D14" s="152">
        <v>0</v>
      </c>
      <c r="F14" s="30"/>
      <c r="G14" s="30"/>
      <c r="H14" s="147"/>
      <c r="I14" s="147"/>
      <c r="J14" s="147"/>
      <c r="K14" s="148">
        <v>250000.01</v>
      </c>
      <c r="L14" s="148" t="s">
        <v>100</v>
      </c>
      <c r="M14" s="148">
        <v>78404.23</v>
      </c>
      <c r="N14" s="148">
        <v>35</v>
      </c>
      <c r="O14" s="147"/>
      <c r="P14" s="147"/>
      <c r="Q14" s="151">
        <v>7382.34</v>
      </c>
      <c r="R14" s="152" t="s">
        <v>87</v>
      </c>
      <c r="S14" s="152">
        <v>0</v>
      </c>
      <c r="W14" s="38">
        <v>291550.01</v>
      </c>
      <c r="X14" s="38" t="s">
        <v>100</v>
      </c>
      <c r="Y14" s="38">
        <v>91435.02</v>
      </c>
      <c r="Z14" s="38">
        <v>35</v>
      </c>
    </row>
    <row r="15" spans="2:26" x14ac:dyDescent="0.25">
      <c r="B15" s="36" t="s">
        <v>207</v>
      </c>
      <c r="C15" s="36"/>
      <c r="D15" s="36"/>
      <c r="F15" s="30"/>
      <c r="G15" s="30"/>
      <c r="H15" s="147"/>
      <c r="I15" s="147"/>
      <c r="J15" s="147"/>
      <c r="K15" s="147"/>
      <c r="L15" s="147"/>
      <c r="M15" s="147"/>
      <c r="N15" s="147"/>
      <c r="O15" s="147"/>
      <c r="P15" s="147"/>
      <c r="Q15" s="142" t="s">
        <v>208</v>
      </c>
      <c r="R15" s="142"/>
      <c r="S15" s="142"/>
    </row>
    <row r="16" spans="2:26" x14ac:dyDescent="0.25">
      <c r="F16" s="30"/>
      <c r="G16" s="30"/>
      <c r="H16" s="147"/>
      <c r="I16" s="147"/>
      <c r="J16" s="147"/>
      <c r="K16" s="147"/>
      <c r="L16" s="147"/>
      <c r="M16" s="147"/>
      <c r="N16" s="147"/>
      <c r="O16" s="147"/>
      <c r="P16" s="147"/>
      <c r="Q16" s="147"/>
      <c r="R16" s="147"/>
      <c r="S16" s="147"/>
    </row>
    <row r="17" spans="2:20" x14ac:dyDescent="0.25">
      <c r="F17" s="30"/>
      <c r="G17" s="30"/>
      <c r="H17" s="147"/>
      <c r="I17" s="30">
        <f>+C13/I18</f>
        <v>3.0744336165250705</v>
      </c>
      <c r="J17" s="147"/>
      <c r="K17" s="147"/>
      <c r="L17" s="147"/>
      <c r="M17" s="147"/>
      <c r="N17" s="147"/>
      <c r="O17" s="147"/>
      <c r="P17" s="147"/>
      <c r="Q17" s="147"/>
      <c r="R17" s="147"/>
      <c r="S17" s="147"/>
    </row>
    <row r="18" spans="2:20" hidden="1" x14ac:dyDescent="0.25">
      <c r="F18" s="30"/>
      <c r="G18" s="30"/>
      <c r="H18" s="147"/>
      <c r="I18" s="30">
        <f>80.04*30</f>
        <v>2401.2000000000003</v>
      </c>
      <c r="J18" s="147"/>
      <c r="K18" s="147"/>
      <c r="L18" s="147"/>
      <c r="M18" s="147"/>
      <c r="N18" s="147"/>
      <c r="O18" s="147"/>
      <c r="P18" s="147"/>
      <c r="Q18" s="1" t="s">
        <v>209</v>
      </c>
      <c r="R18" s="1">
        <v>88.36</v>
      </c>
      <c r="S18" s="147"/>
    </row>
    <row r="19" spans="2:20" hidden="1" x14ac:dyDescent="0.25">
      <c r="B19" s="13" t="s">
        <v>88</v>
      </c>
      <c r="F19" s="30"/>
      <c r="G19" s="30"/>
      <c r="H19" s="147"/>
      <c r="I19" s="147"/>
      <c r="J19" s="147"/>
      <c r="K19" s="147"/>
      <c r="L19" s="147"/>
      <c r="M19" s="147"/>
      <c r="N19" s="147"/>
      <c r="O19" s="147"/>
      <c r="P19" s="147"/>
      <c r="Q19" s="1" t="s">
        <v>210</v>
      </c>
      <c r="R19" s="1">
        <f>+R18*30</f>
        <v>2650.8</v>
      </c>
      <c r="S19" s="147"/>
      <c r="T19">
        <f>5240/R19</f>
        <v>1.976761732307228</v>
      </c>
    </row>
    <row r="20" spans="2:20" hidden="1" x14ac:dyDescent="0.25">
      <c r="F20" s="30"/>
      <c r="G20" s="30"/>
      <c r="H20" s="147"/>
      <c r="I20" s="147"/>
      <c r="J20" s="147"/>
      <c r="K20" s="147"/>
      <c r="L20" s="147"/>
      <c r="M20" s="147"/>
      <c r="N20" s="147"/>
      <c r="O20" s="147"/>
      <c r="P20" s="147"/>
      <c r="Q20" s="1" t="s">
        <v>211</v>
      </c>
      <c r="R20" s="47">
        <f>+R13/R19</f>
        <v>2.7849441677984004</v>
      </c>
      <c r="S20" s="147"/>
    </row>
    <row r="21" spans="2:20" hidden="1" x14ac:dyDescent="0.25">
      <c r="F21" s="30"/>
      <c r="G21" s="30"/>
      <c r="H21" s="147"/>
      <c r="I21" s="147"/>
      <c r="J21" s="147"/>
      <c r="K21" s="147"/>
      <c r="L21" s="147"/>
      <c r="M21" s="147"/>
      <c r="N21" s="147"/>
      <c r="O21" s="147"/>
      <c r="P21" s="147"/>
      <c r="R21" s="147"/>
      <c r="S21" s="147"/>
    </row>
    <row r="22" spans="2:20" hidden="1" x14ac:dyDescent="0.25">
      <c r="F22" s="30"/>
      <c r="G22" s="30"/>
      <c r="H22" s="147"/>
      <c r="I22" s="147"/>
      <c r="J22" s="147"/>
      <c r="K22" s="147"/>
      <c r="L22" s="147"/>
      <c r="M22" s="147"/>
      <c r="N22" s="147"/>
      <c r="O22" s="147"/>
      <c r="P22" s="147"/>
      <c r="R22" s="147"/>
      <c r="S22" s="147"/>
    </row>
    <row r="23" spans="2:20" hidden="1" x14ac:dyDescent="0.25">
      <c r="F23" s="30"/>
      <c r="G23" s="30"/>
      <c r="H23" s="147"/>
      <c r="I23" s="147"/>
      <c r="J23" s="147"/>
      <c r="K23" s="147"/>
      <c r="L23" s="147"/>
      <c r="M23" s="147"/>
      <c r="N23" s="147"/>
      <c r="O23" s="147"/>
      <c r="P23" s="147"/>
      <c r="Q23" s="153" t="s">
        <v>212</v>
      </c>
      <c r="R23" s="147"/>
      <c r="S23" s="147"/>
    </row>
    <row r="24" spans="2:20" hidden="1" x14ac:dyDescent="0.25">
      <c r="F24" s="30"/>
      <c r="G24" s="30"/>
      <c r="H24" s="147"/>
      <c r="I24" s="147"/>
      <c r="J24" s="147"/>
      <c r="K24" s="147"/>
      <c r="L24" s="147"/>
      <c r="M24" s="147"/>
      <c r="N24" s="147"/>
      <c r="O24" s="147"/>
      <c r="P24" s="147"/>
      <c r="Q24" s="154" t="s">
        <v>213</v>
      </c>
      <c r="R24" s="147"/>
      <c r="S24" s="147"/>
    </row>
    <row r="25" spans="2:20" hidden="1" x14ac:dyDescent="0.25">
      <c r="F25" s="30"/>
      <c r="G25" s="30"/>
      <c r="H25" s="147"/>
      <c r="I25" s="147"/>
      <c r="J25" s="147"/>
      <c r="K25" s="147"/>
      <c r="L25" s="147"/>
      <c r="M25" s="147"/>
      <c r="N25" s="147"/>
      <c r="O25" s="147"/>
      <c r="P25" s="147"/>
      <c r="Q25" s="153" t="s">
        <v>214</v>
      </c>
      <c r="R25" s="147"/>
      <c r="S25" s="147"/>
    </row>
    <row r="26" spans="2:20" hidden="1" x14ac:dyDescent="0.25">
      <c r="F26" s="30"/>
      <c r="G26" s="30"/>
      <c r="H26" s="147"/>
      <c r="I26" s="147"/>
      <c r="J26" s="147"/>
      <c r="K26" s="147"/>
      <c r="L26" s="147"/>
      <c r="M26" s="147"/>
      <c r="N26" s="147"/>
      <c r="O26" s="147"/>
      <c r="P26" s="147"/>
      <c r="Q26" s="61" t="s">
        <v>215</v>
      </c>
      <c r="R26" s="147"/>
      <c r="S26" s="147"/>
    </row>
    <row r="27" spans="2:20" hidden="1" x14ac:dyDescent="0.25">
      <c r="F27" s="30"/>
      <c r="G27" s="30"/>
      <c r="H27" s="147"/>
      <c r="I27" s="147"/>
      <c r="J27" s="147"/>
      <c r="K27" s="147"/>
      <c r="L27" s="147"/>
      <c r="M27" s="147"/>
      <c r="N27" s="147"/>
      <c r="O27" s="147"/>
      <c r="P27" s="147"/>
      <c r="Q27" s="147"/>
      <c r="R27" s="147"/>
      <c r="S27" s="147"/>
    </row>
    <row r="28" spans="2:20" x14ac:dyDescent="0.25">
      <c r="F28" s="30"/>
      <c r="G28" s="30"/>
      <c r="H28" s="147"/>
      <c r="I28" s="147"/>
      <c r="J28" s="147"/>
      <c r="K28" s="147"/>
      <c r="L28" s="147"/>
      <c r="M28" s="147"/>
      <c r="N28" s="147"/>
      <c r="O28" s="147"/>
      <c r="P28" s="147"/>
      <c r="Q28" s="147"/>
      <c r="R28" s="147"/>
      <c r="S28" s="147"/>
    </row>
    <row r="29" spans="2:20" x14ac:dyDescent="0.25">
      <c r="F29" s="30"/>
      <c r="G29" s="30"/>
      <c r="H29" s="147"/>
      <c r="I29" s="147"/>
      <c r="J29" s="147"/>
      <c r="K29" s="147"/>
      <c r="L29" s="147"/>
      <c r="M29" s="147"/>
      <c r="N29" s="147"/>
      <c r="O29" s="147"/>
      <c r="P29" s="147"/>
      <c r="Q29" s="147"/>
      <c r="R29" s="147"/>
      <c r="S29" s="147"/>
    </row>
    <row r="30" spans="2:20" x14ac:dyDescent="0.25">
      <c r="F30" s="30"/>
      <c r="G30" s="30"/>
      <c r="H30" s="147"/>
      <c r="I30" s="147"/>
      <c r="J30" s="147"/>
      <c r="K30" s="147"/>
      <c r="L30" s="147"/>
      <c r="M30" s="147"/>
      <c r="N30" s="147"/>
      <c r="O30" s="147"/>
      <c r="P30" s="147"/>
      <c r="Q30" s="147"/>
      <c r="R30" s="147"/>
      <c r="S30" s="147"/>
    </row>
    <row r="31" spans="2:20" x14ac:dyDescent="0.25">
      <c r="F31" s="30"/>
      <c r="G31" s="30"/>
      <c r="H31" s="147"/>
      <c r="I31" s="147"/>
      <c r="J31" s="147"/>
      <c r="K31" s="147"/>
      <c r="L31" s="147"/>
      <c r="M31" s="147"/>
      <c r="N31" s="147"/>
      <c r="O31" s="147"/>
      <c r="P31" s="147"/>
      <c r="Q31" s="147"/>
      <c r="R31" s="147"/>
      <c r="S31" s="147"/>
    </row>
    <row r="32" spans="2:20" x14ac:dyDescent="0.25">
      <c r="F32" s="30"/>
      <c r="G32" s="30"/>
      <c r="H32" s="147"/>
      <c r="I32" s="147"/>
      <c r="J32" s="147"/>
      <c r="K32" s="147"/>
      <c r="L32" s="147"/>
      <c r="M32" s="147"/>
      <c r="N32" s="147"/>
      <c r="O32" s="147"/>
      <c r="P32" s="147"/>
      <c r="Q32" s="147"/>
      <c r="R32" s="147"/>
      <c r="S32" s="147"/>
    </row>
    <row r="33" spans="6:19" x14ac:dyDescent="0.25">
      <c r="F33" s="30"/>
      <c r="G33" s="30"/>
      <c r="H33" s="147"/>
      <c r="I33" s="147"/>
      <c r="J33" s="147"/>
      <c r="K33" s="147"/>
      <c r="L33" s="147"/>
      <c r="M33" s="147"/>
      <c r="N33" s="147"/>
      <c r="O33" s="147"/>
      <c r="P33" s="147"/>
      <c r="Q33" s="147"/>
      <c r="R33" s="147"/>
      <c r="S33" s="147"/>
    </row>
    <row r="34" spans="6:19" x14ac:dyDescent="0.25">
      <c r="F34" s="30"/>
      <c r="G34" s="30"/>
      <c r="H34" s="147"/>
      <c r="I34" s="147"/>
      <c r="J34" s="147"/>
      <c r="K34" s="147"/>
      <c r="L34" s="147"/>
      <c r="M34" s="147"/>
      <c r="N34" s="147"/>
      <c r="O34" s="147"/>
      <c r="P34" s="147"/>
      <c r="Q34" s="147"/>
      <c r="R34" s="147"/>
      <c r="S34" s="147"/>
    </row>
    <row r="35" spans="6:19" x14ac:dyDescent="0.25">
      <c r="F35" s="30"/>
      <c r="G35" s="30"/>
      <c r="H35" s="147"/>
      <c r="I35" s="147"/>
      <c r="J35" s="147"/>
      <c r="K35" s="147"/>
      <c r="L35" s="147"/>
      <c r="M35" s="147"/>
      <c r="N35" s="147"/>
      <c r="O35" s="147"/>
      <c r="P35" s="147"/>
      <c r="Q35" s="147"/>
      <c r="R35" s="147"/>
      <c r="S35" s="147"/>
    </row>
    <row r="36" spans="6:19" x14ac:dyDescent="0.25">
      <c r="F36" s="30"/>
      <c r="G36" s="30"/>
      <c r="H36" s="147"/>
      <c r="I36" s="147"/>
      <c r="J36" s="147"/>
      <c r="K36" s="147"/>
      <c r="L36" s="147"/>
      <c r="M36" s="147"/>
      <c r="N36" s="147"/>
      <c r="O36" s="147"/>
      <c r="P36" s="147"/>
      <c r="Q36" s="147"/>
      <c r="R36" s="147"/>
      <c r="S36" s="147"/>
    </row>
    <row r="37" spans="6:19" x14ac:dyDescent="0.25">
      <c r="F37" s="30"/>
      <c r="G37" s="30"/>
      <c r="H37" s="147"/>
      <c r="I37" s="147"/>
      <c r="J37" s="147"/>
      <c r="K37" s="147"/>
      <c r="L37" s="147"/>
      <c r="M37" s="147"/>
      <c r="N37" s="147"/>
      <c r="O37" s="147"/>
      <c r="P37" s="147"/>
      <c r="Q37" s="147"/>
      <c r="R37" s="147"/>
      <c r="S37" s="147"/>
    </row>
    <row r="38" spans="6:19" x14ac:dyDescent="0.25">
      <c r="F38" s="30"/>
      <c r="G38" s="30"/>
      <c r="H38" s="147"/>
      <c r="I38" s="147"/>
      <c r="J38" s="147"/>
      <c r="K38" s="147"/>
      <c r="L38" s="147"/>
      <c r="M38" s="147"/>
      <c r="N38" s="147"/>
      <c r="O38" s="147"/>
      <c r="P38" s="147"/>
      <c r="Q38" s="147"/>
      <c r="R38" s="147"/>
      <c r="S38" s="147"/>
    </row>
    <row r="39" spans="6:19" x14ac:dyDescent="0.25">
      <c r="F39" s="30"/>
      <c r="G39" s="30"/>
      <c r="H39" s="147"/>
      <c r="I39" s="147"/>
      <c r="J39" s="147"/>
      <c r="K39" s="147"/>
      <c r="L39" s="147"/>
      <c r="M39" s="147"/>
      <c r="N39" s="147"/>
      <c r="O39" s="147"/>
      <c r="P39" s="147"/>
      <c r="Q39" s="147"/>
      <c r="R39" s="147"/>
      <c r="S39" s="147"/>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0"/>
  <sheetViews>
    <sheetView workbookViewId="0">
      <selection activeCell="B2" sqref="B2:E2"/>
    </sheetView>
  </sheetViews>
  <sheetFormatPr baseColWidth="10" defaultRowHeight="15" x14ac:dyDescent="0.25"/>
  <cols>
    <col min="2" max="4" width="14.28515625" style="1" customWidth="1"/>
    <col min="5" max="5" width="19.28515625" style="1" customWidth="1"/>
    <col min="6" max="6" width="11.42578125" style="1"/>
  </cols>
  <sheetData>
    <row r="1" spans="2:16" x14ac:dyDescent="0.25">
      <c r="F1" s="61"/>
      <c r="G1" s="155"/>
      <c r="H1" s="155"/>
      <c r="I1" s="155"/>
      <c r="J1" s="155"/>
      <c r="K1" s="155"/>
      <c r="L1" s="155"/>
      <c r="M1" s="155"/>
      <c r="N1" s="155"/>
      <c r="O1" s="155"/>
      <c r="P1" s="155"/>
    </row>
    <row r="2" spans="2:16" ht="12.75" customHeight="1" x14ac:dyDescent="0.25">
      <c r="B2" s="315" t="s">
        <v>216</v>
      </c>
      <c r="C2" s="315"/>
      <c r="D2" s="315"/>
      <c r="E2" s="315"/>
      <c r="F2" s="61"/>
      <c r="G2" s="155"/>
      <c r="H2" s="155"/>
      <c r="I2" s="155"/>
      <c r="J2" s="155"/>
      <c r="K2" s="155"/>
      <c r="L2" s="155"/>
      <c r="M2" s="155"/>
      <c r="N2" s="155"/>
      <c r="O2" s="155"/>
      <c r="P2" s="155"/>
    </row>
    <row r="3" spans="2:16" ht="12.75" customHeight="1" x14ac:dyDescent="0.25">
      <c r="B3" s="316"/>
      <c r="C3" s="316"/>
      <c r="D3" s="316"/>
      <c r="E3" s="316"/>
      <c r="F3" s="61"/>
      <c r="G3" s="155"/>
      <c r="H3" s="155"/>
      <c r="I3" s="155"/>
      <c r="J3" s="155"/>
      <c r="K3" s="155"/>
      <c r="L3" s="155"/>
      <c r="M3" s="155"/>
      <c r="N3" s="155"/>
      <c r="O3" s="155"/>
      <c r="P3" s="155"/>
    </row>
    <row r="4" spans="2:16" ht="51" x14ac:dyDescent="0.25">
      <c r="B4" s="31" t="s">
        <v>85</v>
      </c>
      <c r="C4" s="32" t="s">
        <v>86</v>
      </c>
      <c r="D4" s="32" t="s">
        <v>98</v>
      </c>
      <c r="E4" s="33" t="s">
        <v>99</v>
      </c>
      <c r="F4" s="61"/>
      <c r="G4" s="155"/>
      <c r="H4" s="155"/>
      <c r="I4" s="155"/>
      <c r="J4" s="155"/>
      <c r="K4" s="155"/>
      <c r="L4" s="155"/>
      <c r="M4" s="155"/>
      <c r="N4" s="155"/>
      <c r="O4" s="155"/>
      <c r="P4" s="155"/>
    </row>
    <row r="5" spans="2:16" x14ac:dyDescent="0.25">
      <c r="B5" s="34">
        <v>0.01</v>
      </c>
      <c r="C5" s="34">
        <v>578.52</v>
      </c>
      <c r="D5" s="34">
        <v>0</v>
      </c>
      <c r="E5" s="34">
        <v>1.92</v>
      </c>
      <c r="F5" s="61"/>
      <c r="G5" s="155"/>
      <c r="H5" s="155"/>
      <c r="I5" s="155"/>
      <c r="J5" s="155"/>
      <c r="K5" s="155"/>
      <c r="L5" s="155"/>
      <c r="M5" s="155"/>
      <c r="N5" s="155"/>
      <c r="O5" s="155"/>
      <c r="P5" s="155"/>
    </row>
    <row r="6" spans="2:16" x14ac:dyDescent="0.25">
      <c r="B6" s="35">
        <v>578.53</v>
      </c>
      <c r="C6" s="35">
        <v>4910.18</v>
      </c>
      <c r="D6" s="35">
        <v>11.11</v>
      </c>
      <c r="E6" s="35">
        <v>6.4</v>
      </c>
      <c r="F6" s="61"/>
      <c r="G6" s="155"/>
      <c r="H6" s="155"/>
      <c r="I6" s="156"/>
      <c r="J6" s="155"/>
      <c r="K6" s="155"/>
      <c r="L6" s="155"/>
      <c r="M6" s="155"/>
      <c r="N6" s="155"/>
      <c r="O6" s="155"/>
      <c r="P6" s="155"/>
    </row>
    <row r="7" spans="2:16" x14ac:dyDescent="0.25">
      <c r="B7" s="34">
        <v>4910.1899999999996</v>
      </c>
      <c r="C7" s="34">
        <v>8629.2000000000007</v>
      </c>
      <c r="D7" s="34">
        <v>288.33</v>
      </c>
      <c r="E7" s="34">
        <v>10.88</v>
      </c>
      <c r="F7" s="61"/>
      <c r="G7" s="155"/>
      <c r="H7" s="155"/>
      <c r="I7" s="155"/>
      <c r="J7" s="155"/>
      <c r="K7" s="155"/>
      <c r="L7" s="155"/>
      <c r="M7" s="155"/>
      <c r="N7" s="155"/>
      <c r="O7" s="155"/>
      <c r="P7" s="155"/>
    </row>
    <row r="8" spans="2:16" x14ac:dyDescent="0.25">
      <c r="B8" s="35">
        <v>8629.2099999999991</v>
      </c>
      <c r="C8" s="35">
        <v>10031.07</v>
      </c>
      <c r="D8" s="35">
        <v>692.96</v>
      </c>
      <c r="E8" s="35">
        <v>16</v>
      </c>
      <c r="F8" s="61"/>
      <c r="G8" s="155"/>
      <c r="H8" s="155"/>
      <c r="I8" s="155"/>
      <c r="J8" s="155"/>
      <c r="K8" s="155"/>
      <c r="L8" s="155"/>
      <c r="M8" s="155"/>
      <c r="N8" s="155"/>
      <c r="O8" s="155"/>
      <c r="P8" s="155"/>
    </row>
    <row r="9" spans="2:16" x14ac:dyDescent="0.25">
      <c r="B9" s="34">
        <v>10031.08</v>
      </c>
      <c r="C9" s="34">
        <v>12009.94</v>
      </c>
      <c r="D9" s="34">
        <v>917.26</v>
      </c>
      <c r="E9" s="34">
        <v>17.920000000000002</v>
      </c>
      <c r="F9" s="61"/>
      <c r="G9" s="155"/>
      <c r="H9" s="155"/>
      <c r="I9" s="155"/>
      <c r="J9" s="155"/>
      <c r="K9" s="155"/>
      <c r="L9" s="155"/>
      <c r="M9" s="155"/>
      <c r="N9" s="155"/>
      <c r="O9" s="155"/>
      <c r="P9" s="155"/>
    </row>
    <row r="10" spans="2:16" x14ac:dyDescent="0.25">
      <c r="B10" s="35">
        <v>12009.95</v>
      </c>
      <c r="C10" s="35">
        <v>24222.31</v>
      </c>
      <c r="D10" s="35">
        <v>1271.8699999999999</v>
      </c>
      <c r="E10" s="35">
        <v>21.36</v>
      </c>
      <c r="F10" s="61"/>
      <c r="G10" s="155"/>
      <c r="H10" s="155"/>
      <c r="I10" s="155"/>
      <c r="J10" s="155"/>
      <c r="K10" s="155"/>
      <c r="L10" s="155"/>
      <c r="M10" s="155"/>
      <c r="N10" s="155"/>
      <c r="O10" s="155"/>
      <c r="P10" s="155"/>
    </row>
    <row r="11" spans="2:16" x14ac:dyDescent="0.25">
      <c r="B11" s="34">
        <v>24222.32</v>
      </c>
      <c r="C11" s="34">
        <v>38177.69</v>
      </c>
      <c r="D11" s="34">
        <v>3880.44</v>
      </c>
      <c r="E11" s="34">
        <v>23.52</v>
      </c>
      <c r="F11" s="61"/>
      <c r="G11" s="155"/>
      <c r="H11" s="155"/>
      <c r="I11" s="155"/>
      <c r="J11" s="155"/>
      <c r="K11" s="155"/>
      <c r="L11" s="155"/>
      <c r="M11" s="155"/>
      <c r="N11" s="155"/>
      <c r="O11" s="155"/>
      <c r="P11" s="155"/>
    </row>
    <row r="12" spans="2:16" x14ac:dyDescent="0.25">
      <c r="B12" s="35">
        <v>38177.699999999997</v>
      </c>
      <c r="C12" s="35">
        <v>72887.5</v>
      </c>
      <c r="D12" s="35">
        <v>7162.74</v>
      </c>
      <c r="E12" s="35">
        <v>30</v>
      </c>
      <c r="F12" s="61"/>
      <c r="G12" s="155"/>
      <c r="H12" s="155"/>
      <c r="I12" s="155"/>
      <c r="J12" s="155"/>
      <c r="K12" s="155"/>
      <c r="L12" s="155"/>
      <c r="M12" s="155"/>
      <c r="N12" s="155"/>
      <c r="O12" s="155"/>
      <c r="P12" s="155"/>
    </row>
    <row r="13" spans="2:16" x14ac:dyDescent="0.25">
      <c r="B13" s="34">
        <v>72887.509999999995</v>
      </c>
      <c r="C13" s="34">
        <v>97183.33</v>
      </c>
      <c r="D13" s="34">
        <v>17575.689999999999</v>
      </c>
      <c r="E13" s="34">
        <v>32</v>
      </c>
      <c r="F13" s="61"/>
      <c r="G13" s="155"/>
      <c r="H13" s="155"/>
      <c r="I13" s="155"/>
      <c r="J13" s="155"/>
      <c r="K13" s="155"/>
      <c r="L13" s="155"/>
      <c r="M13" s="155"/>
      <c r="N13" s="155"/>
      <c r="O13" s="155"/>
      <c r="P13" s="155"/>
    </row>
    <row r="14" spans="2:16" x14ac:dyDescent="0.25">
      <c r="B14" s="35">
        <v>97183.34</v>
      </c>
      <c r="C14" s="35">
        <v>291550</v>
      </c>
      <c r="D14" s="35">
        <v>25350.35</v>
      </c>
      <c r="E14" s="35">
        <v>34</v>
      </c>
      <c r="F14" s="61"/>
      <c r="G14" s="155"/>
      <c r="H14" s="155"/>
      <c r="I14" s="155"/>
      <c r="J14" s="155"/>
      <c r="K14" s="155"/>
      <c r="L14" s="155"/>
      <c r="M14" s="155"/>
      <c r="N14" s="155"/>
      <c r="O14" s="155"/>
      <c r="P14" s="155"/>
    </row>
    <row r="15" spans="2:16" x14ac:dyDescent="0.25">
      <c r="B15" s="38">
        <v>291550.01</v>
      </c>
      <c r="C15" s="38" t="s">
        <v>100</v>
      </c>
      <c r="D15" s="38">
        <v>91435.02</v>
      </c>
      <c r="E15" s="38">
        <v>35</v>
      </c>
      <c r="F15" s="61"/>
      <c r="G15" s="155"/>
      <c r="H15" s="155"/>
      <c r="I15" s="155"/>
      <c r="J15" s="155"/>
      <c r="K15" s="155"/>
      <c r="L15" s="155"/>
      <c r="M15" s="155"/>
      <c r="N15" s="155"/>
      <c r="O15" s="155"/>
      <c r="P15" s="155"/>
    </row>
    <row r="16" spans="2:16" x14ac:dyDescent="0.25">
      <c r="B16" s="157" t="s">
        <v>217</v>
      </c>
      <c r="C16" s="8"/>
      <c r="D16" s="8"/>
      <c r="E16" s="8"/>
      <c r="F16" s="61"/>
      <c r="G16" s="155"/>
      <c r="H16" s="155"/>
      <c r="I16" s="155"/>
      <c r="J16" s="155"/>
      <c r="K16" s="155"/>
      <c r="L16" s="155"/>
      <c r="M16" s="155"/>
      <c r="N16" s="155"/>
      <c r="O16" s="155"/>
      <c r="P16" s="155"/>
    </row>
    <row r="17" spans="2:16" ht="26.25" customHeight="1" x14ac:dyDescent="0.25">
      <c r="F17" s="61"/>
      <c r="G17" s="155"/>
      <c r="H17" s="155"/>
      <c r="I17" s="155"/>
      <c r="J17" s="155"/>
      <c r="K17" s="155"/>
      <c r="L17" s="155"/>
      <c r="M17" s="155"/>
      <c r="N17" s="155"/>
      <c r="O17" s="155"/>
      <c r="P17" s="155"/>
    </row>
    <row r="18" spans="2:16" x14ac:dyDescent="0.25">
      <c r="B18" s="39" t="s">
        <v>214</v>
      </c>
      <c r="F18" s="61"/>
      <c r="G18" s="155"/>
      <c r="H18" s="155"/>
      <c r="I18" s="155"/>
      <c r="J18" s="155"/>
      <c r="K18" s="155"/>
      <c r="L18" s="155"/>
      <c r="M18" s="155"/>
      <c r="N18" s="155"/>
      <c r="O18" s="155"/>
      <c r="P18" s="155"/>
    </row>
    <row r="19" spans="2:16" x14ac:dyDescent="0.25">
      <c r="F19" s="61"/>
      <c r="G19" s="155"/>
      <c r="H19" s="155"/>
      <c r="I19" s="155"/>
      <c r="J19" s="155"/>
      <c r="K19" s="155"/>
      <c r="L19" s="155"/>
      <c r="M19" s="155"/>
      <c r="N19" s="155"/>
      <c r="O19" s="155"/>
      <c r="P19" s="155"/>
    </row>
    <row r="20" spans="2:16" x14ac:dyDescent="0.25">
      <c r="F20" s="61"/>
      <c r="G20" s="155"/>
      <c r="H20" s="155"/>
      <c r="I20" s="155"/>
      <c r="J20" s="155"/>
      <c r="K20" s="155"/>
      <c r="L20" s="155"/>
      <c r="M20" s="155"/>
      <c r="N20" s="155"/>
      <c r="O20" s="155"/>
      <c r="P20" s="155"/>
    </row>
  </sheetData>
  <mergeCells count="1">
    <mergeCell ref="B2:E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workbookViewId="0">
      <selection activeCell="B2" sqref="B2:E2"/>
    </sheetView>
  </sheetViews>
  <sheetFormatPr baseColWidth="10" defaultRowHeight="15" x14ac:dyDescent="0.25"/>
  <cols>
    <col min="2" max="2" width="20" customWidth="1"/>
  </cols>
  <sheetData>
    <row r="1" spans="2:5" x14ac:dyDescent="0.25">
      <c r="B1" s="1"/>
      <c r="C1" s="1"/>
      <c r="D1" s="1"/>
      <c r="E1" s="1"/>
    </row>
    <row r="2" spans="2:5" ht="28.5" customHeight="1" x14ac:dyDescent="0.25">
      <c r="B2" s="316" t="s">
        <v>218</v>
      </c>
      <c r="C2" s="316"/>
      <c r="D2" s="316"/>
      <c r="E2" s="316"/>
    </row>
    <row r="3" spans="2:5" x14ac:dyDescent="0.25">
      <c r="B3" s="158" t="s">
        <v>89</v>
      </c>
      <c r="C3" s="159" t="s">
        <v>90</v>
      </c>
      <c r="D3" s="159" t="s">
        <v>91</v>
      </c>
      <c r="E3" s="159" t="s">
        <v>92</v>
      </c>
    </row>
    <row r="4" spans="2:5" x14ac:dyDescent="0.25">
      <c r="B4" s="160" t="s">
        <v>93</v>
      </c>
      <c r="C4" s="161">
        <v>3000</v>
      </c>
      <c r="D4" s="161">
        <v>5400</v>
      </c>
      <c r="E4" s="161">
        <v>7500</v>
      </c>
    </row>
    <row r="5" spans="2:5" x14ac:dyDescent="0.25">
      <c r="B5" s="162" t="s">
        <v>94</v>
      </c>
      <c r="C5" s="161">
        <f>11.11+(C4-578.53)*0.064</f>
        <v>166.08408000000003</v>
      </c>
      <c r="D5" s="161">
        <f>288.33+(D4-4910.19)*0.1088</f>
        <v>341.62132800000001</v>
      </c>
      <c r="E5" s="161">
        <f>288.33+(E4-4910.19)*0.1088</f>
        <v>570.10132799999997</v>
      </c>
    </row>
    <row r="6" spans="2:5" x14ac:dyDescent="0.25">
      <c r="B6" s="162" t="s">
        <v>95</v>
      </c>
      <c r="C6" s="161">
        <v>406.62</v>
      </c>
      <c r="D6" s="161">
        <v>324.87</v>
      </c>
      <c r="E6" s="161">
        <v>0</v>
      </c>
    </row>
    <row r="7" spans="2:5" x14ac:dyDescent="0.25">
      <c r="B7" s="163" t="s">
        <v>96</v>
      </c>
      <c r="C7" s="161">
        <f>+C5-C6</f>
        <v>-240.53591999999998</v>
      </c>
      <c r="D7" s="161">
        <f>+D5-D6</f>
        <v>16.751328000000001</v>
      </c>
      <c r="E7" s="161">
        <f>+E5-E6</f>
        <v>570.10132799999997</v>
      </c>
    </row>
    <row r="8" spans="2:5" x14ac:dyDescent="0.25">
      <c r="B8" s="164" t="s">
        <v>97</v>
      </c>
      <c r="C8" s="165">
        <f>+C4-C7</f>
        <v>3240.5359199999998</v>
      </c>
      <c r="D8" s="165">
        <f>+D4-D7</f>
        <v>5383.2486719999997</v>
      </c>
      <c r="E8" s="165">
        <f>+E4-E7</f>
        <v>6929.8986720000003</v>
      </c>
    </row>
    <row r="9" spans="2:5" x14ac:dyDescent="0.25">
      <c r="B9" s="8" t="s">
        <v>217</v>
      </c>
      <c r="C9" s="8"/>
      <c r="D9" s="8"/>
      <c r="E9" s="8"/>
    </row>
    <row r="10" spans="2:5" x14ac:dyDescent="0.25">
      <c r="B10" s="1"/>
      <c r="C10" s="1"/>
      <c r="D10" s="1"/>
      <c r="E10" s="1"/>
    </row>
  </sheetData>
  <mergeCells count="1">
    <mergeCell ref="B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Cuadro síntesis</vt:lpstr>
      <vt:lpstr>ISRE</vt:lpstr>
      <vt:lpstr>ISRE Deducciones</vt:lpstr>
      <vt:lpstr>ISRE Deducciones por sector</vt:lpstr>
      <vt:lpstr>ISRE diferimientos</vt:lpstr>
      <vt:lpstr>ISRE facilidades adm</vt:lpstr>
      <vt:lpstr>R. Subs empleo C.A.1</vt:lpstr>
      <vt:lpstr>R. Subs empleo C.A.2</vt:lpstr>
      <vt:lpstr>R. Subs empleo C.A.3</vt:lpstr>
      <vt:lpstr>ISRPF</vt:lpstr>
      <vt:lpstr>ISRPF deducciones</vt:lpstr>
      <vt:lpstr>ISRPF exenciones</vt:lpstr>
      <vt:lpstr>ISRPF reg especiales</vt:lpstr>
      <vt:lpstr>ISRPF diferimientos</vt:lpstr>
      <vt:lpstr>IVA exenciones</vt:lpstr>
      <vt:lpstr>IVA tasas reducidas</vt:lpstr>
      <vt:lpstr>IVA distrib deciles</vt:lpstr>
      <vt:lpstr>IEPS Exención</vt:lpstr>
      <vt:lpstr>Estímulos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 Rosales</dc:creator>
  <cp:lastModifiedBy>MARTIN CRUZ CAMPOS</cp:lastModifiedBy>
  <dcterms:created xsi:type="dcterms:W3CDTF">2017-07-04T14:40:05Z</dcterms:created>
  <dcterms:modified xsi:type="dcterms:W3CDTF">2018-07-06T16:57:25Z</dcterms:modified>
</cp:coreProperties>
</file>