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D:\mario.dominguez\Documents\IBD\1 Seguimiento al Ciclo Presupuestario\2 Cuenta Pública\2018\Publicación\"/>
    </mc:Choice>
  </mc:AlternateContent>
  <xr:revisionPtr revIDLastSave="0" documentId="8_{CE4E83FB-A3ED-426B-B5C7-32C9FCB6A63B}" xr6:coauthVersionLast="36" xr6:coauthVersionMax="36" xr10:uidLastSave="{00000000-0000-0000-0000-000000000000}"/>
  <bookViews>
    <workbookView xWindow="0" yWindow="0" windowWidth="24000" windowHeight="9225" tabRatio="873" xr2:uid="{00000000-000D-0000-FFFF-FFFF00000000}"/>
  </bookViews>
  <sheets>
    <sheet name="Índice" sheetId="9" r:id="rId1"/>
    <sheet name="Cuadro 1 Principales Resultados" sheetId="45" r:id="rId2"/>
    <sheet name="Cuadro 2 Panorama Económico" sheetId="46" r:id="rId3"/>
    <sheet name="Cuadro 3 Ingreso Presupuestario" sheetId="17" r:id="rId4"/>
    <sheet name="Cuadro 4 Gasto Neto Total" sheetId="29" r:id="rId5"/>
    <sheet name="Cuadro 5 Clasif. Económica" sheetId="49" r:id="rId6"/>
    <sheet name="Cuadro 6 Clasif. Funcional" sheetId="47" r:id="rId7"/>
    <sheet name="Cuadro 7 Clasif. Admin." sheetId="50" r:id="rId8"/>
    <sheet name="Ramo11" sheetId="58" r:id="rId9"/>
    <sheet name="Ramo09" sheetId="59" r:id="rId10"/>
    <sheet name="Ramo12" sheetId="60" r:id="rId11"/>
    <sheet name="Ramo20" sheetId="61" r:id="rId12"/>
    <sheet name="Ramo04" sheetId="62" r:id="rId13"/>
    <sheet name="Cuadro 8 Gasto Corr Estruct" sheetId="48" r:id="rId14"/>
    <sheet name="Cuadro 9 Transferencias" sheetId="39" r:id="rId15"/>
    <sheet name="Cuadro 10 Evolución de Fin Pub" sheetId="55" r:id="rId16"/>
    <sheet name="Cuadro 11 Endeudamiento" sheetId="53" r:id="rId17"/>
    <sheet name="Cuadro 12 Saldo de deuda" sheetId="54" r:id="rId18"/>
    <sheet name=" Ingresos excedentes" sheetId="51" r:id="rId19"/>
    <sheet name="Deuda neta" sheetId="57" r:id="rId20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AMO_UniqueIdentifier" hidden="1">"'67c5cdf0-daa1-4d00-820f-9b77884e81a0'"</definedName>
    <definedName name="A_impresión_IM" localSheetId="1">#REF!</definedName>
    <definedName name="A_impresión_IM" localSheetId="15">#REF!</definedName>
    <definedName name="A_impresión_IM" localSheetId="16">#REF!</definedName>
    <definedName name="A_impresión_IM" localSheetId="17">#REF!</definedName>
    <definedName name="A_impresión_IM" localSheetId="4">#REF!</definedName>
    <definedName name="A_impresión_IM" localSheetId="5">#REF!</definedName>
    <definedName name="A_impresión_IM" localSheetId="7">#REF!</definedName>
    <definedName name="A_impresión_IM" localSheetId="13">#REF!</definedName>
    <definedName name="A_impresión_IM" localSheetId="14">#REF!</definedName>
    <definedName name="A_impresión_IM">#REF!</definedName>
    <definedName name="Alta">[1]CATALOGOS!$J$1:$J$6</definedName>
    <definedName name="_xlnm.Print_Area" localSheetId="18">' Ingresos excedentes'!$A$1:$M$50</definedName>
    <definedName name="_xlnm.Print_Area" localSheetId="1">'Cuadro 1 Principales Resultados'!$A$1:$F$18</definedName>
    <definedName name="_xlnm.Print_Area" localSheetId="15">'Cuadro 10 Evolución de Fin Pub'!$A$2:$J$29</definedName>
    <definedName name="_xlnm.Print_Area" localSheetId="16">'Cuadro 11 Endeudamiento'!$A$2:$G$19</definedName>
    <definedName name="_xlnm.Print_Area" localSheetId="17">'Cuadro 12 Saldo de deuda'!$A$2:$K$25</definedName>
    <definedName name="_xlnm.Print_Area" localSheetId="2">'Cuadro 2 Panorama Económico'!$A$2:$E$16</definedName>
    <definedName name="_xlnm.Print_Area" localSheetId="3">'Cuadro 3 Ingreso Presupuestario'!$A$1:$J$47</definedName>
    <definedName name="_xlnm.Print_Area" localSheetId="4">'Cuadro 4 Gasto Neto Total'!$A$2:$K$20</definedName>
    <definedName name="_xlnm.Print_Area" localSheetId="5">'Cuadro 5 Clasif. Económica'!$A$1:$H$20</definedName>
    <definedName name="_xlnm.Print_Area" localSheetId="6">'Cuadro 6 Clasif. Funcional'!$A$1:$H$43</definedName>
    <definedName name="_xlnm.Print_Area" localSheetId="7">'Cuadro 7 Clasif. Admin.'!$B$2:$H$70</definedName>
    <definedName name="_xlnm.Print_Area" localSheetId="13">'Cuadro 8 Gasto Corr Estruct'!$B$2:$H$17</definedName>
    <definedName name="_xlnm.Print_Area" localSheetId="14">'Cuadro 9 Transferencias'!$A$1:$H$76</definedName>
    <definedName name="_xlnm.Print_Area" localSheetId="19">'Deuda neta'!$A$1:$M$26</definedName>
    <definedName name="_xlnm.Print_Area" localSheetId="0">Índice!$B$2:$D$17</definedName>
    <definedName name="_xlnm.Print_Area" localSheetId="12">Ramo04!$A$3:$K$56</definedName>
    <definedName name="_xlnm.Print_Area" localSheetId="9">Ramo09!$A$3:$K$59</definedName>
    <definedName name="_xlnm.Print_Area" localSheetId="8">Ramo11!$A$3:$K$62</definedName>
    <definedName name="_xlnm.Print_Area" localSheetId="10">Ramo12!$A$3:$K$51</definedName>
    <definedName name="_xlnm.Print_Area" localSheetId="11">Ramo20!$A$3:$K$46</definedName>
    <definedName name="_xlnm.Database" localSheetId="1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4">#REF!</definedName>
    <definedName name="_xlnm.Database" localSheetId="5">#REF!</definedName>
    <definedName name="_xlnm.Database" localSheetId="7">#REF!</definedName>
    <definedName name="_xlnm.Database" localSheetId="13">#REF!</definedName>
    <definedName name="_xlnm.Database" localSheetId="14">#REF!</definedName>
    <definedName name="_xlnm.Database">#REF!</definedName>
    <definedName name="caratula2" localSheetId="1">#REF!</definedName>
    <definedName name="caratula2" localSheetId="15">#REF!</definedName>
    <definedName name="caratula2" localSheetId="16">#REF!</definedName>
    <definedName name="caratula2" localSheetId="17">#REF!</definedName>
    <definedName name="caratula2" localSheetId="4">#REF!</definedName>
    <definedName name="caratula2" localSheetId="5">#REF!</definedName>
    <definedName name="caratula2" localSheetId="7">#REF!</definedName>
    <definedName name="caratula2" localSheetId="13">#REF!</definedName>
    <definedName name="caratula2" localSheetId="14">#REF!</definedName>
    <definedName name="caratula2">#REF!</definedName>
    <definedName name="CatCds" localSheetId="1">#REF!</definedName>
    <definedName name="CatCds" localSheetId="15">#REF!</definedName>
    <definedName name="CatCds" localSheetId="16">#REF!</definedName>
    <definedName name="CatCds" localSheetId="17">#REF!</definedName>
    <definedName name="CatCds" localSheetId="4">#REF!</definedName>
    <definedName name="CatCds" localSheetId="5">#REF!</definedName>
    <definedName name="CatCds" localSheetId="7">#REF!</definedName>
    <definedName name="CatCds" localSheetId="13">#REF!</definedName>
    <definedName name="CatCds" localSheetId="14">#REF!</definedName>
    <definedName name="CatCds">#REF!</definedName>
    <definedName name="cer">[2]CATALOGOS!$G$1:$G$6</definedName>
    <definedName name="concentrado" localSheetId="1">#REF!</definedName>
    <definedName name="concentrado" localSheetId="15">#REF!</definedName>
    <definedName name="concentrado" localSheetId="16">#REF!</definedName>
    <definedName name="concentrado" localSheetId="17">#REF!</definedName>
    <definedName name="concentrado" localSheetId="4">#REF!</definedName>
    <definedName name="concentrado" localSheetId="5">#REF!</definedName>
    <definedName name="concentrado" localSheetId="7">#REF!</definedName>
    <definedName name="concentrado" localSheetId="13">#REF!</definedName>
    <definedName name="concentrado" localSheetId="14">#REF!</definedName>
    <definedName name="concentrado">#REF!</definedName>
    <definedName name="_xlnm.Criteria" localSheetId="1">#REF!</definedName>
    <definedName name="_xlnm.Criteria" localSheetId="15">#REF!</definedName>
    <definedName name="_xlnm.Criteria" localSheetId="16">#REF!</definedName>
    <definedName name="_xlnm.Criteria" localSheetId="17">#REF!</definedName>
    <definedName name="_xlnm.Criteria" localSheetId="4">#REF!</definedName>
    <definedName name="_xlnm.Criteria" localSheetId="5">#REF!</definedName>
    <definedName name="_xlnm.Criteria" localSheetId="7">#REF!</definedName>
    <definedName name="_xlnm.Criteria" localSheetId="13">#REF!</definedName>
    <definedName name="_xlnm.Criteria" localSheetId="14">#REF!</definedName>
    <definedName name="_xlnm.Criteria">#REF!</definedName>
    <definedName name="DEUDA_PUBLICA_DE_ENTIDADES_FEDERATIVAS_Y_MUNICIPIOS_POR_TIPO_DE_DEUDOR" localSheetId="1">#REF!</definedName>
    <definedName name="DEUDA_PUBLICA_DE_ENTIDADES_FEDERATIVAS_Y_MUNICIPIOS_POR_TIPO_DE_DEUDOR" localSheetId="15">#REF!</definedName>
    <definedName name="DEUDA_PUBLICA_DE_ENTIDADES_FEDERATIVAS_Y_MUNICIPIOS_POR_TIPO_DE_DEUDOR" localSheetId="16">#REF!</definedName>
    <definedName name="DEUDA_PUBLICA_DE_ENTIDADES_FEDERATIVAS_Y_MUNICIPIOS_POR_TIPO_DE_DEUDOR" localSheetId="17">#REF!</definedName>
    <definedName name="DEUDA_PUBLICA_DE_ENTIDADES_FEDERATIVAS_Y_MUNICIPIOS_POR_TIPO_DE_DEUDOR" localSheetId="4">#REF!</definedName>
    <definedName name="DEUDA_PUBLICA_DE_ENTIDADES_FEDERATIVAS_Y_MUNICIPIOS_POR_TIPO_DE_DEUDOR" localSheetId="5">#REF!</definedName>
    <definedName name="DEUDA_PUBLICA_DE_ENTIDADES_FEDERATIVAS_Y_MUNICIPIOS_POR_TIPO_DE_DEUDOR" localSheetId="7">#REF!</definedName>
    <definedName name="DEUDA_PUBLICA_DE_ENTIDADES_FEDERATIVAS_Y_MUNICIPIOS_POR_TIPO_DE_DEUDOR" localSheetId="13">#REF!</definedName>
    <definedName name="DEUDA_PUBLICA_DE_ENTIDADES_FEDERATIVAS_Y_MUNICIPIOS_POR_TIPO_DE_DEUDOR" localSheetId="14">#REF!</definedName>
    <definedName name="DEUDA_PUBLICA_DE_ENTIDADES_FEDERATIVAS_Y_MUNICIPIOS_POR_TIPO_DE_DEUDOR">#REF!</definedName>
    <definedName name="dgrf" localSheetId="1" hidden="1">{"'I06-0941'!$A$1:$EE$40"}</definedName>
    <definedName name="dgrf" localSheetId="15" hidden="1">{"'I06-0941'!$A$1:$EE$40"}</definedName>
    <definedName name="dgrf" localSheetId="16" hidden="1">{"'I06-0941'!$A$1:$EE$40"}</definedName>
    <definedName name="dgrf" localSheetId="17" hidden="1">{"'I06-0941'!$A$1:$EE$40"}</definedName>
    <definedName name="dgrf" localSheetId="2" hidden="1">{"'I06-0941'!$A$1:$EE$40"}</definedName>
    <definedName name="dgrf" localSheetId="4" hidden="1">{"'I06-0941'!$A$1:$EE$40"}</definedName>
    <definedName name="dgrf" localSheetId="5" hidden="1">{"'I06-0941'!$A$1:$EE$40"}</definedName>
    <definedName name="dgrf" localSheetId="6" hidden="1">{"'I06-0941'!$A$1:$EE$40"}</definedName>
    <definedName name="dgrf" localSheetId="7" hidden="1">{"'I06-0941'!$A$1:$EE$40"}</definedName>
    <definedName name="dgrf" localSheetId="13" hidden="1">{"'I06-0941'!$A$1:$EE$40"}</definedName>
    <definedName name="dgrf" localSheetId="14" hidden="1">{"'I06-0941'!$A$1:$EE$40"}</definedName>
    <definedName name="dgrf" hidden="1">{"'I06-0941'!$A$1:$EE$40"}</definedName>
    <definedName name="garantia">[3]CATALOGOS!$C$1:$C$5</definedName>
    <definedName name="GobEdo" localSheetId="1">#REF!</definedName>
    <definedName name="GobEdo" localSheetId="15">#REF!</definedName>
    <definedName name="GobEdo" localSheetId="16">#REF!</definedName>
    <definedName name="GobEdo" localSheetId="17">#REF!</definedName>
    <definedName name="GobEdo" localSheetId="4">#REF!</definedName>
    <definedName name="GobEdo" localSheetId="5">#REF!</definedName>
    <definedName name="GobEdo" localSheetId="7">#REF!</definedName>
    <definedName name="GobEdo" localSheetId="13">#REF!</definedName>
    <definedName name="GobEdo" localSheetId="14">#REF!</definedName>
    <definedName name="GobEdo">#REF!</definedName>
    <definedName name="Gráfica_2._Deuda_bruta_del_sector_público">Índice!$D$17</definedName>
    <definedName name="Gráfica_2._Deuda_del_sector_público">Índice!$D$17</definedName>
    <definedName name="HSep_2010" localSheetId="1">#REF!</definedName>
    <definedName name="HSep_2010" localSheetId="15">#REF!</definedName>
    <definedName name="HSep_2010" localSheetId="16">#REF!</definedName>
    <definedName name="HSep_2010" localSheetId="17">#REF!</definedName>
    <definedName name="HSep_2010" localSheetId="4">#REF!</definedName>
    <definedName name="HSep_2010" localSheetId="5">#REF!</definedName>
    <definedName name="HSep_2010" localSheetId="7">#REF!</definedName>
    <definedName name="HSep_2010" localSheetId="13">#REF!</definedName>
    <definedName name="HSep_2010" localSheetId="14">#REF!</definedName>
    <definedName name="HSep_2010">#REF!</definedName>
    <definedName name="HTML_CodePage" hidden="1">1252</definedName>
    <definedName name="HTML_Control" localSheetId="1" hidden="1">{"'I06-0941'!$A$1:$EE$40"}</definedName>
    <definedName name="HTML_Control" localSheetId="15" hidden="1">{"'I06-0941'!$A$1:$EE$40"}</definedName>
    <definedName name="HTML_Control" localSheetId="16" hidden="1">{"'I06-0941'!$A$1:$EE$40"}</definedName>
    <definedName name="HTML_Control" localSheetId="17" hidden="1">{"'I06-0941'!$A$1:$EE$40"}</definedName>
    <definedName name="HTML_Control" localSheetId="2" hidden="1">{"'I06-0941'!$A$1:$EE$40"}</definedName>
    <definedName name="HTML_Control" localSheetId="4" hidden="1">{"'I06-0941'!$A$1:$EE$40"}</definedName>
    <definedName name="HTML_Control" localSheetId="5" hidden="1">{"'I06-0941'!$A$1:$EE$40"}</definedName>
    <definedName name="HTML_Control" localSheetId="6" hidden="1">{"'I06-0941'!$A$1:$EE$40"}</definedName>
    <definedName name="HTML_Control" localSheetId="7" hidden="1">{"'I06-0941'!$A$1:$EE$40"}</definedName>
    <definedName name="HTML_Control" localSheetId="13" hidden="1">{"'I06-0941'!$A$1:$EE$40"}</definedName>
    <definedName name="HTML_Control" localSheetId="14" hidden="1">{"'I06-0941'!$A$1:$EE$40"}</definedName>
    <definedName name="HTML_Control" hidden="1">{"'I06-0941'!$A$1:$EE$40"}</definedName>
    <definedName name="HTML_Description" hidden="1">""</definedName>
    <definedName name="HTML_Email" hidden="1">""</definedName>
    <definedName name="HTML_Header" hidden="1">""</definedName>
    <definedName name="HTML_LastUpdate" hidden="1">"09/02/2007"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"G:\EstadInternet\Cap-1\0941.htm"</definedName>
    <definedName name="HTML_Title" hidden="1">""</definedName>
    <definedName name="IMSS" localSheetId="1">#REF!</definedName>
    <definedName name="IMSS" localSheetId="15">#REF!</definedName>
    <definedName name="IMSS" localSheetId="16">#REF!</definedName>
    <definedName name="IMSS" localSheetId="17">#REF!</definedName>
    <definedName name="IMSS" localSheetId="4">#REF!</definedName>
    <definedName name="IMSS" localSheetId="5">#REF!</definedName>
    <definedName name="IMSS" localSheetId="7">#REF!</definedName>
    <definedName name="IMSS" localSheetId="13">#REF!</definedName>
    <definedName name="IMSS" localSheetId="14">#REF!</definedName>
    <definedName name="IMSS">#REF!</definedName>
    <definedName name="mensual" localSheetId="1">#REF!</definedName>
    <definedName name="mensual" localSheetId="15">#REF!</definedName>
    <definedName name="mensual" localSheetId="16">#REF!</definedName>
    <definedName name="mensual" localSheetId="17">#REF!</definedName>
    <definedName name="mensual" localSheetId="4">#REF!</definedName>
    <definedName name="mensual" localSheetId="5">#REF!</definedName>
    <definedName name="mensual" localSheetId="7">#REF!</definedName>
    <definedName name="mensual" localSheetId="13">#REF!</definedName>
    <definedName name="mensual" localSheetId="14">#REF!</definedName>
    <definedName name="mensual">#REF!</definedName>
    <definedName name="oax" localSheetId="15">#REF!</definedName>
    <definedName name="oax" localSheetId="16">#REF!</definedName>
    <definedName name="oax" localSheetId="17">#REF!</definedName>
    <definedName name="oax" localSheetId="5">#REF!</definedName>
    <definedName name="oax" localSheetId="7">#REF!</definedName>
    <definedName name="oax" localSheetId="13">#REF!</definedName>
    <definedName name="oax" localSheetId="14">#REF!</definedName>
    <definedName name="oax">#REF!</definedName>
    <definedName name="OLE_LINK1" localSheetId="17">'Deuda neta'!#REF!</definedName>
    <definedName name="Print_Area_MI" localSheetId="15">#REF!</definedName>
    <definedName name="Print_Area_MI" localSheetId="16">#REF!</definedName>
    <definedName name="Print_Area_MI" localSheetId="17">#REF!</definedName>
    <definedName name="Print_Area_MI" localSheetId="4">#REF!</definedName>
    <definedName name="Print_Area_MI" localSheetId="5">#REF!</definedName>
    <definedName name="Print_Area_MI" localSheetId="7">#REF!</definedName>
    <definedName name="Print_Area_MI" localSheetId="13">#REF!</definedName>
    <definedName name="Print_Area_MI" localSheetId="14">#REF!</definedName>
    <definedName name="Print_Area_MI">#REF!</definedName>
    <definedName name="RESP">[4]CATALOGOS!$I$1:$I$2</definedName>
    <definedName name="SCIAN" localSheetId="1">#REF!</definedName>
    <definedName name="SCIAN" localSheetId="15">#REF!</definedName>
    <definedName name="SCIAN" localSheetId="16">#REF!</definedName>
    <definedName name="SCIAN" localSheetId="17">#REF!</definedName>
    <definedName name="SCIAN" localSheetId="4">#REF!</definedName>
    <definedName name="SCIAN" localSheetId="5">#REF!</definedName>
    <definedName name="SCIAN" localSheetId="7">#REF!</definedName>
    <definedName name="SCIAN" localSheetId="13">#REF!</definedName>
    <definedName name="SCIAN" localSheetId="14">#REF!</definedName>
    <definedName name="SCIAN">#REF!</definedName>
    <definedName name="sobretasa">[2]CATALOGOS!$E$1:$E$3</definedName>
    <definedName name="tasas">[2]CATALOGOS!$G$1:$G$6</definedName>
    <definedName name="VER" localSheetId="1">#REF!</definedName>
    <definedName name="VER" localSheetId="15">#REF!</definedName>
    <definedName name="VER" localSheetId="16">#REF!</definedName>
    <definedName name="VER" localSheetId="17">#REF!</definedName>
    <definedName name="VER" localSheetId="4">#REF!</definedName>
    <definedName name="VER" localSheetId="5">#REF!</definedName>
    <definedName name="VER" localSheetId="7">#REF!</definedName>
    <definedName name="VER" localSheetId="13">#REF!</definedName>
    <definedName name="VER" localSheetId="14">#REF!</definedName>
    <definedName name="VER">#REF!</definedName>
    <definedName name="W">[5]CATALOGOS!$E$1:$E$3</definedName>
    <definedName name="X">[5]CATALOGOS!$G$1:$G$6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51" l="1"/>
  <c r="F13" i="51"/>
  <c r="F14" i="51"/>
  <c r="F15" i="51"/>
  <c r="F12" i="51"/>
  <c r="K55" i="62"/>
  <c r="K52" i="62"/>
  <c r="K50" i="62"/>
  <c r="K47" i="62"/>
  <c r="K46" i="62"/>
  <c r="K45" i="62"/>
  <c r="K43" i="62"/>
  <c r="K41" i="62"/>
  <c r="K40" i="62"/>
  <c r="K39" i="62"/>
  <c r="K38" i="62"/>
  <c r="K37" i="62"/>
  <c r="K36" i="62"/>
  <c r="K35" i="62"/>
  <c r="K34" i="62"/>
  <c r="K33" i="62"/>
  <c r="K32" i="62"/>
  <c r="K31" i="62"/>
  <c r="K30" i="62"/>
  <c r="K29" i="62"/>
  <c r="K27" i="62"/>
  <c r="K26" i="62"/>
  <c r="K25" i="62"/>
  <c r="K24" i="62"/>
  <c r="K23" i="62"/>
  <c r="K22" i="62"/>
  <c r="K21" i="62"/>
  <c r="K20" i="62"/>
  <c r="K19" i="62"/>
  <c r="K18" i="62"/>
  <c r="K17" i="62"/>
  <c r="K16" i="62"/>
  <c r="K13" i="62"/>
  <c r="K12" i="62"/>
  <c r="K11" i="62"/>
  <c r="K10" i="62"/>
  <c r="K15" i="62"/>
  <c r="K28" i="62"/>
  <c r="K42" i="62"/>
  <c r="K44" i="62"/>
  <c r="K49" i="62"/>
  <c r="K51" i="62"/>
  <c r="K54" i="62"/>
  <c r="K53" i="62"/>
  <c r="K48" i="62"/>
  <c r="K14" i="62"/>
  <c r="K9" i="62"/>
  <c r="I55" i="62"/>
  <c r="I52" i="62"/>
  <c r="I50" i="62"/>
  <c r="I47" i="62"/>
  <c r="I46" i="62"/>
  <c r="I45" i="62"/>
  <c r="I43" i="62"/>
  <c r="I41" i="62"/>
  <c r="I40" i="62"/>
  <c r="I39" i="62"/>
  <c r="I38" i="62"/>
  <c r="I37" i="62"/>
  <c r="I36" i="62"/>
  <c r="I35" i="62"/>
  <c r="I34" i="62"/>
  <c r="I33" i="62"/>
  <c r="I32" i="62"/>
  <c r="I31" i="62"/>
  <c r="I30" i="62"/>
  <c r="I29" i="62"/>
  <c r="I27" i="62"/>
  <c r="I26" i="62"/>
  <c r="I25" i="62"/>
  <c r="I24" i="62"/>
  <c r="I23" i="62"/>
  <c r="I22" i="62"/>
  <c r="I21" i="62"/>
  <c r="I20" i="62"/>
  <c r="I19" i="62"/>
  <c r="I18" i="62"/>
  <c r="I17" i="62"/>
  <c r="I16" i="62"/>
  <c r="I13" i="62"/>
  <c r="I12" i="62"/>
  <c r="I11" i="62"/>
  <c r="I10" i="62"/>
  <c r="I15" i="62"/>
  <c r="I28" i="62"/>
  <c r="I42" i="62"/>
  <c r="I44" i="62"/>
  <c r="I49" i="62"/>
  <c r="I51" i="62"/>
  <c r="I54" i="62"/>
  <c r="I53" i="62"/>
  <c r="I48" i="62"/>
  <c r="I14" i="62"/>
  <c r="I9" i="62"/>
  <c r="H11" i="62"/>
  <c r="H12" i="62"/>
  <c r="H13" i="62"/>
  <c r="H16" i="62"/>
  <c r="H27" i="62"/>
  <c r="H26" i="62"/>
  <c r="H25" i="62"/>
  <c r="H24" i="62"/>
  <c r="H23" i="62"/>
  <c r="H22" i="62"/>
  <c r="H21" i="62"/>
  <c r="H20" i="62"/>
  <c r="H19" i="62"/>
  <c r="H18" i="62"/>
  <c r="H17" i="62"/>
  <c r="H36" i="62"/>
  <c r="H35" i="62"/>
  <c r="H34" i="62"/>
  <c r="H33" i="62"/>
  <c r="H32" i="62"/>
  <c r="H31" i="62"/>
  <c r="H30" i="62"/>
  <c r="H29" i="62"/>
  <c r="H37" i="62"/>
  <c r="H38" i="62"/>
  <c r="H39" i="62"/>
  <c r="H40" i="62"/>
  <c r="H41" i="62"/>
  <c r="H43" i="62"/>
  <c r="H42" i="62"/>
  <c r="H47" i="62"/>
  <c r="H46" i="62"/>
  <c r="H45" i="62"/>
  <c r="H44" i="62"/>
  <c r="H50" i="62"/>
  <c r="H52" i="62"/>
  <c r="H51" i="62"/>
  <c r="H55" i="62"/>
  <c r="I8" i="62"/>
  <c r="K8" i="62"/>
  <c r="H54" i="62"/>
  <c r="H53" i="62"/>
  <c r="H49" i="62"/>
  <c r="H10" i="62"/>
  <c r="H9" i="62"/>
  <c r="K45" i="61"/>
  <c r="K43" i="61"/>
  <c r="K40" i="61"/>
  <c r="K38" i="61"/>
  <c r="K37" i="61"/>
  <c r="K36" i="61"/>
  <c r="K35" i="61"/>
  <c r="K33" i="61"/>
  <c r="K31" i="61"/>
  <c r="K30" i="61"/>
  <c r="K27" i="61"/>
  <c r="K26" i="61"/>
  <c r="K24" i="61"/>
  <c r="K23" i="61"/>
  <c r="K22" i="61"/>
  <c r="K21" i="61"/>
  <c r="K20" i="61"/>
  <c r="K19" i="61"/>
  <c r="K18" i="61"/>
  <c r="K17" i="61"/>
  <c r="K16" i="61"/>
  <c r="K15" i="61"/>
  <c r="K14" i="61"/>
  <c r="K13" i="61"/>
  <c r="K12" i="61"/>
  <c r="K11" i="61"/>
  <c r="K10" i="61"/>
  <c r="K25" i="61"/>
  <c r="K29" i="61"/>
  <c r="K32" i="61"/>
  <c r="K34" i="61"/>
  <c r="K39" i="61"/>
  <c r="K44" i="61"/>
  <c r="K42" i="61"/>
  <c r="K41" i="61"/>
  <c r="K28" i="61"/>
  <c r="K9" i="61"/>
  <c r="K8" i="61"/>
  <c r="I45" i="61"/>
  <c r="I43" i="61"/>
  <c r="I40" i="61"/>
  <c r="I38" i="61"/>
  <c r="I37" i="61"/>
  <c r="I36" i="61"/>
  <c r="I35" i="61"/>
  <c r="I33" i="61"/>
  <c r="I31" i="61"/>
  <c r="I30" i="61"/>
  <c r="I26" i="61"/>
  <c r="I24" i="61"/>
  <c r="I23" i="61"/>
  <c r="I22" i="61"/>
  <c r="I21" i="61"/>
  <c r="I20" i="61"/>
  <c r="I19" i="61"/>
  <c r="I18" i="61"/>
  <c r="I17" i="61"/>
  <c r="I16" i="61"/>
  <c r="I15" i="61"/>
  <c r="I14" i="61"/>
  <c r="I13" i="61"/>
  <c r="I12" i="61"/>
  <c r="I11" i="61"/>
  <c r="I10" i="61"/>
  <c r="I25" i="61"/>
  <c r="I29" i="61"/>
  <c r="I32" i="61"/>
  <c r="I34" i="61"/>
  <c r="I39" i="61"/>
  <c r="I44" i="61"/>
  <c r="I42" i="61"/>
  <c r="I41" i="61"/>
  <c r="I28" i="61"/>
  <c r="I9" i="61"/>
  <c r="I8" i="61"/>
  <c r="H15" i="61"/>
  <c r="H14" i="61"/>
  <c r="H13" i="61"/>
  <c r="H12" i="61"/>
  <c r="H11" i="61"/>
  <c r="H24" i="61"/>
  <c r="H23" i="61"/>
  <c r="H22" i="61"/>
  <c r="H21" i="61"/>
  <c r="H20" i="61"/>
  <c r="H19" i="61"/>
  <c r="H18" i="61"/>
  <c r="H17" i="61"/>
  <c r="H16" i="61"/>
  <c r="H26" i="61"/>
  <c r="H31" i="61"/>
  <c r="H30" i="61"/>
  <c r="H33" i="61"/>
  <c r="H32" i="61"/>
  <c r="H38" i="61"/>
  <c r="H37" i="61"/>
  <c r="H36" i="61"/>
  <c r="H35" i="61"/>
  <c r="H40" i="61"/>
  <c r="H43" i="61"/>
  <c r="H45" i="61"/>
  <c r="H44" i="61"/>
  <c r="H42" i="61"/>
  <c r="H41" i="61"/>
  <c r="H39" i="61"/>
  <c r="H34" i="61"/>
  <c r="H29" i="61"/>
  <c r="H25" i="61"/>
  <c r="K50" i="60"/>
  <c r="K48" i="60"/>
  <c r="K45" i="60"/>
  <c r="K44" i="60"/>
  <c r="K43" i="60"/>
  <c r="K41" i="60"/>
  <c r="K40" i="60"/>
  <c r="K38" i="60"/>
  <c r="K37" i="60"/>
  <c r="K36" i="60"/>
  <c r="K35" i="60"/>
  <c r="K34" i="60"/>
  <c r="K32" i="60"/>
  <c r="K31" i="60"/>
  <c r="K30" i="60"/>
  <c r="K29" i="60"/>
  <c r="K28" i="60"/>
  <c r="K27" i="60"/>
  <c r="K26" i="60"/>
  <c r="K23" i="60"/>
  <c r="K22" i="60"/>
  <c r="K21" i="60"/>
  <c r="K20" i="60"/>
  <c r="K18" i="60"/>
  <c r="K17" i="60"/>
  <c r="K16" i="60"/>
  <c r="K15" i="60"/>
  <c r="K14" i="60"/>
  <c r="K13" i="60"/>
  <c r="K12" i="60"/>
  <c r="K11" i="60"/>
  <c r="K10" i="60"/>
  <c r="K19" i="60"/>
  <c r="K25" i="60"/>
  <c r="K33" i="60"/>
  <c r="K39" i="60"/>
  <c r="K42" i="60"/>
  <c r="K49" i="60"/>
  <c r="K47" i="60"/>
  <c r="K46" i="60"/>
  <c r="K24" i="60"/>
  <c r="K9" i="60"/>
  <c r="I50" i="60"/>
  <c r="I48" i="60"/>
  <c r="I45" i="60"/>
  <c r="I44" i="60"/>
  <c r="I43" i="60"/>
  <c r="I41" i="60"/>
  <c r="I40" i="60"/>
  <c r="I38" i="60"/>
  <c r="I37" i="60"/>
  <c r="I36" i="60"/>
  <c r="I35" i="60"/>
  <c r="I34" i="60"/>
  <c r="I32" i="60"/>
  <c r="I31" i="60"/>
  <c r="I30" i="60"/>
  <c r="I29" i="60"/>
  <c r="I28" i="60"/>
  <c r="I27" i="60"/>
  <c r="I26" i="60"/>
  <c r="I23" i="60"/>
  <c r="I22" i="60"/>
  <c r="I21" i="60"/>
  <c r="I20" i="60"/>
  <c r="I18" i="60"/>
  <c r="I17" i="60"/>
  <c r="I16" i="60"/>
  <c r="I15" i="60"/>
  <c r="I14" i="60"/>
  <c r="I13" i="60"/>
  <c r="I12" i="60"/>
  <c r="I11" i="60"/>
  <c r="I10" i="60"/>
  <c r="I19" i="60"/>
  <c r="I25" i="60"/>
  <c r="I33" i="60"/>
  <c r="I39" i="60"/>
  <c r="I42" i="60"/>
  <c r="I49" i="60"/>
  <c r="I47" i="60"/>
  <c r="I46" i="60"/>
  <c r="I24" i="60"/>
  <c r="I9" i="60"/>
  <c r="K8" i="60"/>
  <c r="I8" i="60"/>
  <c r="H18" i="60"/>
  <c r="H17" i="60"/>
  <c r="H16" i="60"/>
  <c r="H15" i="60"/>
  <c r="H14" i="60"/>
  <c r="H13" i="60"/>
  <c r="H11" i="60"/>
  <c r="H12" i="60"/>
  <c r="H10" i="60"/>
  <c r="H23" i="60"/>
  <c r="H22" i="60"/>
  <c r="H21" i="60"/>
  <c r="H20" i="60"/>
  <c r="H19" i="60"/>
  <c r="H26" i="60"/>
  <c r="H32" i="60"/>
  <c r="H31" i="60"/>
  <c r="H30" i="60"/>
  <c r="H29" i="60"/>
  <c r="H28" i="60"/>
  <c r="H27" i="60"/>
  <c r="H34" i="60"/>
  <c r="H35" i="60"/>
  <c r="H36" i="60"/>
  <c r="H37" i="60"/>
  <c r="H38" i="60"/>
  <c r="H40" i="60"/>
  <c r="H41" i="60"/>
  <c r="H43" i="60"/>
  <c r="H44" i="60"/>
  <c r="H45" i="60"/>
  <c r="H42" i="60"/>
  <c r="H48" i="60"/>
  <c r="H47" i="60"/>
  <c r="H50" i="60"/>
  <c r="H49" i="60"/>
  <c r="H39" i="60"/>
  <c r="K58" i="59"/>
  <c r="K56" i="59"/>
  <c r="K53" i="59"/>
  <c r="K52" i="59"/>
  <c r="K51" i="59"/>
  <c r="K50" i="59"/>
  <c r="K49" i="59"/>
  <c r="K48" i="59"/>
  <c r="K47" i="59"/>
  <c r="K46" i="59"/>
  <c r="K45" i="59"/>
  <c r="K44" i="59"/>
  <c r="K43" i="59"/>
  <c r="K42" i="59"/>
  <c r="K41" i="59"/>
  <c r="K40" i="59"/>
  <c r="K39" i="59"/>
  <c r="K38" i="59"/>
  <c r="K36" i="59"/>
  <c r="K35" i="59"/>
  <c r="K34" i="59"/>
  <c r="K33" i="59"/>
  <c r="K32" i="59"/>
  <c r="K30" i="59"/>
  <c r="K28" i="59"/>
  <c r="K27" i="59"/>
  <c r="K26" i="59"/>
  <c r="K25" i="59"/>
  <c r="K24" i="59"/>
  <c r="K23" i="59"/>
  <c r="K22" i="59"/>
  <c r="K21" i="59"/>
  <c r="K20" i="59"/>
  <c r="K19" i="59"/>
  <c r="K18" i="59"/>
  <c r="K17" i="59"/>
  <c r="K14" i="59"/>
  <c r="K13" i="59"/>
  <c r="K11" i="59"/>
  <c r="K10" i="59"/>
  <c r="K12" i="59"/>
  <c r="K16" i="59"/>
  <c r="K29" i="59"/>
  <c r="K31" i="59"/>
  <c r="K37" i="59"/>
  <c r="K57" i="59"/>
  <c r="K55" i="59"/>
  <c r="K54" i="59"/>
  <c r="K15" i="59"/>
  <c r="K9" i="59"/>
  <c r="I58" i="59"/>
  <c r="I56" i="59"/>
  <c r="I53" i="59"/>
  <c r="I52" i="59"/>
  <c r="I51" i="59"/>
  <c r="I50" i="59"/>
  <c r="I49" i="59"/>
  <c r="I48" i="59"/>
  <c r="I47" i="59"/>
  <c r="I46" i="59"/>
  <c r="I45" i="59"/>
  <c r="I44" i="59"/>
  <c r="I43" i="59"/>
  <c r="I42" i="59"/>
  <c r="I41" i="59"/>
  <c r="I40" i="59"/>
  <c r="I39" i="59"/>
  <c r="I38" i="59"/>
  <c r="I36" i="59"/>
  <c r="I35" i="59"/>
  <c r="I34" i="59"/>
  <c r="I33" i="59"/>
  <c r="I32" i="59"/>
  <c r="I30" i="59"/>
  <c r="I28" i="59"/>
  <c r="I27" i="59"/>
  <c r="I25" i="59"/>
  <c r="I24" i="59"/>
  <c r="I23" i="59"/>
  <c r="I22" i="59"/>
  <c r="I21" i="59"/>
  <c r="I20" i="59"/>
  <c r="I19" i="59"/>
  <c r="I18" i="59"/>
  <c r="I17" i="59"/>
  <c r="I14" i="59"/>
  <c r="I13" i="59"/>
  <c r="I11" i="59"/>
  <c r="I10" i="59"/>
  <c r="I12" i="59"/>
  <c r="I16" i="59"/>
  <c r="I29" i="59"/>
  <c r="I31" i="59"/>
  <c r="I37" i="59"/>
  <c r="I57" i="59"/>
  <c r="I55" i="59"/>
  <c r="I54" i="59"/>
  <c r="I15" i="59"/>
  <c r="I9" i="59"/>
  <c r="I8" i="59"/>
  <c r="K8" i="59"/>
  <c r="H11" i="59"/>
  <c r="H10" i="59"/>
  <c r="H13" i="59"/>
  <c r="H14" i="59"/>
  <c r="H12" i="59"/>
  <c r="H17" i="59"/>
  <c r="H18" i="59"/>
  <c r="H19" i="59"/>
  <c r="H20" i="59"/>
  <c r="H21" i="59"/>
  <c r="H22" i="59"/>
  <c r="H23" i="59"/>
  <c r="H24" i="59"/>
  <c r="H25" i="59"/>
  <c r="H27" i="59"/>
  <c r="H28" i="59"/>
  <c r="H30" i="59"/>
  <c r="H29" i="59"/>
  <c r="H32" i="59"/>
  <c r="H33" i="59"/>
  <c r="H34" i="59"/>
  <c r="H35" i="59"/>
  <c r="H36" i="59"/>
  <c r="H31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6" i="59"/>
  <c r="H55" i="59"/>
  <c r="H58" i="59"/>
  <c r="H57" i="59"/>
  <c r="K8" i="58"/>
  <c r="K57" i="58"/>
  <c r="K29" i="58"/>
  <c r="K9" i="58"/>
  <c r="K10" i="58"/>
  <c r="K20" i="58"/>
  <c r="K30" i="58"/>
  <c r="K48" i="58"/>
  <c r="K50" i="58"/>
  <c r="K52" i="58"/>
  <c r="K54" i="58"/>
  <c r="K58" i="58"/>
  <c r="K60" i="58"/>
  <c r="K61" i="58"/>
  <c r="K59" i="58"/>
  <c r="K56" i="58"/>
  <c r="K55" i="58"/>
  <c r="K53" i="58"/>
  <c r="K51" i="58"/>
  <c r="K49" i="58"/>
  <c r="K47" i="58"/>
  <c r="K46" i="58"/>
  <c r="K45" i="58"/>
  <c r="K44" i="58"/>
  <c r="K43" i="58"/>
  <c r="K42" i="58"/>
  <c r="K41" i="58"/>
  <c r="K40" i="58"/>
  <c r="K39" i="58"/>
  <c r="K38" i="58"/>
  <c r="K37" i="58"/>
  <c r="K36" i="58"/>
  <c r="K35" i="58"/>
  <c r="K34" i="58"/>
  <c r="K33" i="58"/>
  <c r="K32" i="58"/>
  <c r="K31" i="58"/>
  <c r="K28" i="58"/>
  <c r="K27" i="58"/>
  <c r="K26" i="58"/>
  <c r="K25" i="58"/>
  <c r="K24" i="58"/>
  <c r="K23" i="58"/>
  <c r="K22" i="58"/>
  <c r="K21" i="58"/>
  <c r="K19" i="58"/>
  <c r="K18" i="58"/>
  <c r="K17" i="58"/>
  <c r="K16" i="58"/>
  <c r="K15" i="58"/>
  <c r="K14" i="58"/>
  <c r="K13" i="58"/>
  <c r="K12" i="58"/>
  <c r="K11" i="58"/>
  <c r="I57" i="58"/>
  <c r="I29" i="58"/>
  <c r="I8" i="58"/>
  <c r="I9" i="58"/>
  <c r="I10" i="58"/>
  <c r="I20" i="58"/>
  <c r="I30" i="58"/>
  <c r="I48" i="58"/>
  <c r="I50" i="58"/>
  <c r="I52" i="58"/>
  <c r="I54" i="58"/>
  <c r="I58" i="58"/>
  <c r="I60" i="58"/>
  <c r="I61" i="58"/>
  <c r="I59" i="58"/>
  <c r="I56" i="58"/>
  <c r="I55" i="58"/>
  <c r="I53" i="58"/>
  <c r="I51" i="58"/>
  <c r="I49" i="58"/>
  <c r="I47" i="58"/>
  <c r="I46" i="58"/>
  <c r="I45" i="58"/>
  <c r="I44" i="58"/>
  <c r="I43" i="58"/>
  <c r="I42" i="58"/>
  <c r="I41" i="58"/>
  <c r="I40" i="58"/>
  <c r="I39" i="58"/>
  <c r="I38" i="58"/>
  <c r="I37" i="58"/>
  <c r="I36" i="58"/>
  <c r="I35" i="58"/>
  <c r="I34" i="58"/>
  <c r="I33" i="58"/>
  <c r="I32" i="58"/>
  <c r="I31" i="58"/>
  <c r="I28" i="58"/>
  <c r="I27" i="58"/>
  <c r="I26" i="58"/>
  <c r="I25" i="58"/>
  <c r="I24" i="58"/>
  <c r="I23" i="58"/>
  <c r="I22" i="58"/>
  <c r="I21" i="58"/>
  <c r="I19" i="58"/>
  <c r="I18" i="58"/>
  <c r="I17" i="58"/>
  <c r="I16" i="58"/>
  <c r="I15" i="58"/>
  <c r="I14" i="58"/>
  <c r="I13" i="58"/>
  <c r="I12" i="58"/>
  <c r="I11" i="58"/>
  <c r="H11" i="58"/>
  <c r="H12" i="58"/>
  <c r="H13" i="58"/>
  <c r="H14" i="58"/>
  <c r="H15" i="58"/>
  <c r="H16" i="58"/>
  <c r="H17" i="58"/>
  <c r="H18" i="58"/>
  <c r="H19" i="58"/>
  <c r="H21" i="58"/>
  <c r="H22" i="58"/>
  <c r="H23" i="58"/>
  <c r="H24" i="58"/>
  <c r="H25" i="58"/>
  <c r="H26" i="58"/>
  <c r="H27" i="58"/>
  <c r="H28" i="58"/>
  <c r="H31" i="58"/>
  <c r="H32" i="58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9" i="58"/>
  <c r="H48" i="58"/>
  <c r="H51" i="58"/>
  <c r="H50" i="58"/>
  <c r="H53" i="58"/>
  <c r="H52" i="58"/>
  <c r="H55" i="58"/>
  <c r="H56" i="58"/>
  <c r="H59" i="58"/>
  <c r="H58" i="58"/>
  <c r="H61" i="58"/>
  <c r="H60" i="58"/>
  <c r="H54" i="58"/>
  <c r="F25" i="50"/>
  <c r="F23" i="50"/>
  <c r="F21" i="50"/>
  <c r="F24" i="50"/>
  <c r="F22" i="50"/>
  <c r="F20" i="50"/>
  <c r="F19" i="50"/>
  <c r="F18" i="50"/>
  <c r="H15" i="62"/>
  <c r="H28" i="62"/>
  <c r="H14" i="62"/>
  <c r="H48" i="62"/>
  <c r="H10" i="61"/>
  <c r="H9" i="61"/>
  <c r="H28" i="61"/>
  <c r="H8" i="61"/>
  <c r="H9" i="60"/>
  <c r="H25" i="60"/>
  <c r="H33" i="60"/>
  <c r="H24" i="60"/>
  <c r="H46" i="60"/>
  <c r="H9" i="59"/>
  <c r="H16" i="59"/>
  <c r="H37" i="59"/>
  <c r="H54" i="59"/>
  <c r="H10" i="58"/>
  <c r="H20" i="58"/>
  <c r="H30" i="58"/>
  <c r="H29" i="58"/>
  <c r="H57" i="58"/>
  <c r="H8" i="62"/>
  <c r="H8" i="60"/>
  <c r="H15" i="59"/>
  <c r="H8" i="59"/>
  <c r="H9" i="58"/>
  <c r="H8" i="58"/>
</calcChain>
</file>

<file path=xl/sharedStrings.xml><?xml version="1.0" encoding="utf-8"?>
<sst xmlns="http://schemas.openxmlformats.org/spreadsheetml/2006/main" count="1070" uniqueCount="729">
  <si>
    <t>CGPE</t>
  </si>
  <si>
    <t>Aprobado</t>
  </si>
  <si>
    <t>Observado</t>
  </si>
  <si>
    <t>Cuenta corriente (% PIB)</t>
  </si>
  <si>
    <t>Precio promedio mezcla mexicana (dólares/barril)</t>
  </si>
  <si>
    <t>Precio promedio gas natural (dólares/MMBTU)</t>
  </si>
  <si>
    <t>(Millones de pesos corrientes)</t>
  </si>
  <si>
    <t>Concepto</t>
  </si>
  <si>
    <t>Recaudado</t>
  </si>
  <si>
    <t>Absoluta</t>
  </si>
  <si>
    <t>Porcentual</t>
  </si>
  <si>
    <t>Petroleros</t>
  </si>
  <si>
    <t>Gobierno Federal</t>
  </si>
  <si>
    <t>PEMEX</t>
  </si>
  <si>
    <t>No Petroleros</t>
  </si>
  <si>
    <t>Tributarios</t>
  </si>
  <si>
    <t>No Tributarios</t>
  </si>
  <si>
    <t>Derechos</t>
  </si>
  <si>
    <t>Contribuciones de Mejoras</t>
  </si>
  <si>
    <t>Concepto Informativo</t>
  </si>
  <si>
    <t>CFE</t>
  </si>
  <si>
    <t>IMSS</t>
  </si>
  <si>
    <t>Porcentaje del PIB</t>
  </si>
  <si>
    <t>Ejercido</t>
  </si>
  <si>
    <t xml:space="preserve">Ejercido                    </t>
  </si>
  <si>
    <t xml:space="preserve">Aprobado                  </t>
  </si>
  <si>
    <t>TOTAL</t>
  </si>
  <si>
    <t>Poder Legislativo</t>
  </si>
  <si>
    <t>Poder Judicial</t>
  </si>
  <si>
    <t>Órganos Autónomos</t>
  </si>
  <si>
    <t>Ramos Administrativos</t>
  </si>
  <si>
    <t>Ramos Generales</t>
  </si>
  <si>
    <t>Gasto No Programable</t>
  </si>
  <si>
    <t>Ejercicio</t>
  </si>
  <si>
    <t>Gasto Corriente</t>
  </si>
  <si>
    <t>Servicios Personales</t>
  </si>
  <si>
    <t>Pensiones y Jubilaciones</t>
  </si>
  <si>
    <t>Subsidios</t>
  </si>
  <si>
    <t>Gasto de Operación</t>
  </si>
  <si>
    <t>Gasto de Inversión</t>
  </si>
  <si>
    <t>Inversión Física</t>
  </si>
  <si>
    <t>H. Cámara de Diputados</t>
  </si>
  <si>
    <t>H. Cámara de Senadores</t>
  </si>
  <si>
    <t>Auditoría Superior de la Federación</t>
  </si>
  <si>
    <t>Suprema Corte de Justicia de la Nación</t>
  </si>
  <si>
    <t>Consejo de la Judicatura Federal</t>
  </si>
  <si>
    <t>Tribunal Electoral del Poder Judicial de la Federación</t>
  </si>
  <si>
    <t>Instituto Nacional Electoral</t>
  </si>
  <si>
    <t>Comisión Nacional de los Derechos Humanos</t>
  </si>
  <si>
    <t>Instituto Nacional de Estadística y Geografía</t>
  </si>
  <si>
    <t>Comisión Federal de Competencia Económica</t>
  </si>
  <si>
    <t>Instituto Nacional para la Evaluación de la Educación</t>
  </si>
  <si>
    <t>Instituto Federal de Telecomunicaciones</t>
  </si>
  <si>
    <t>Poder Ejecutivo</t>
  </si>
  <si>
    <t>Oficina de la Presidencia de la República</t>
  </si>
  <si>
    <t>Gobernación</t>
  </si>
  <si>
    <t>Relaciones Exteriores</t>
  </si>
  <si>
    <t>Defensa Nacional</t>
  </si>
  <si>
    <t>Agricultura, Ganadería, Desarrollo Rural, Pesca y Alimentación</t>
  </si>
  <si>
    <t>Comunicaciones y Transportes</t>
  </si>
  <si>
    <t>Economía</t>
  </si>
  <si>
    <t>Educación Pública</t>
  </si>
  <si>
    <t>Salud</t>
  </si>
  <si>
    <t>Marina</t>
  </si>
  <si>
    <t>Trabajo y Previsión Social</t>
  </si>
  <si>
    <t>Desarrollo Agrario, Territorial y Urbano</t>
  </si>
  <si>
    <t>Medio Ambiente y Recursos Naturales</t>
  </si>
  <si>
    <t>Procuraduría General de la República</t>
  </si>
  <si>
    <t>Energía</t>
  </si>
  <si>
    <t>Desarrollo Social</t>
  </si>
  <si>
    <t>Turismo</t>
  </si>
  <si>
    <t>Función Pública</t>
  </si>
  <si>
    <t>Tribunales Agrarios</t>
  </si>
  <si>
    <t>Consejería Jurídica del Ejecutivo Federal</t>
  </si>
  <si>
    <t>Consejo Nacional de Ciencia y Tecnología</t>
  </si>
  <si>
    <t>Aportaciones a Seguridad Social</t>
  </si>
  <si>
    <t>Provisiones Salariales y Económicas</t>
  </si>
  <si>
    <t>Previsiones y Aportaciones para los Sistemas de Educación Básica, Normal, Tecnológica y de Adultos</t>
  </si>
  <si>
    <t>Aportaciones Federales para Entidades Federativas y Municipios</t>
  </si>
  <si>
    <t>Entidades de Control Directo</t>
  </si>
  <si>
    <t>Instituto Mexicano del Seguro Social</t>
  </si>
  <si>
    <t>Instituto de Seguridad y Servicios Sociales de los Trabajadores del Estado</t>
  </si>
  <si>
    <t>Petróleos Mexicanos</t>
  </si>
  <si>
    <t>Comisión Federal de Electricidad</t>
  </si>
  <si>
    <t>(-) Aportaciones, subsidios y transferencias</t>
  </si>
  <si>
    <t>Nota: Las sumas de los parciales pueden no coincidir con el total debido al redondeo de cifras.</t>
  </si>
  <si>
    <t>mdp</t>
  </si>
  <si>
    <t>% del PIB</t>
  </si>
  <si>
    <t>Gasto Neto Total</t>
  </si>
  <si>
    <t>Gasto Programable</t>
  </si>
  <si>
    <t>Deuda Total</t>
  </si>
  <si>
    <t>Interna</t>
  </si>
  <si>
    <t>Externa</t>
  </si>
  <si>
    <t>Saldos de la Deuda del Sector Público Federal</t>
  </si>
  <si>
    <t>% del PIB*</t>
  </si>
  <si>
    <t>Deuda Bruta</t>
  </si>
  <si>
    <t>Deuda Neta</t>
  </si>
  <si>
    <t>Activos</t>
  </si>
  <si>
    <t>Internos</t>
  </si>
  <si>
    <t>Externos</t>
  </si>
  <si>
    <t>Convenios</t>
  </si>
  <si>
    <t>De Descentralización</t>
  </si>
  <si>
    <t xml:space="preserve">De Reasignación   </t>
  </si>
  <si>
    <t>Programas Regionales</t>
  </si>
  <si>
    <t>Fondos Metropolitanos</t>
  </si>
  <si>
    <t>Proyectos de Desarrollo Regional</t>
  </si>
  <si>
    <t>Fondo Regional</t>
  </si>
  <si>
    <t>Fondo de Apoyo a Migrantes</t>
  </si>
  <si>
    <t>Proyecto para el Desarrollo Regional de la  Zona Henequenera del Sureste (Yucatán)</t>
  </si>
  <si>
    <t>Programa para el Rescate de Acapulco Tradicional</t>
  </si>
  <si>
    <t>Otros</t>
  </si>
  <si>
    <t>Ingresos Presupuestarios del Sector Público</t>
  </si>
  <si>
    <t>Gasto Programable del Sector Público en Clasificación Económica</t>
  </si>
  <si>
    <t>Evolución de las Finanzas Públicas</t>
  </si>
  <si>
    <t>Transferencia de recursos a las entidades federativas y municipios</t>
  </si>
  <si>
    <t>Sección</t>
  </si>
  <si>
    <t>Introducción</t>
  </si>
  <si>
    <t>Panorama Económico</t>
  </si>
  <si>
    <t>Ingreso</t>
  </si>
  <si>
    <t>Gasto</t>
  </si>
  <si>
    <t>Balance</t>
  </si>
  <si>
    <t>Deuda</t>
  </si>
  <si>
    <t>Cuadro 5. Gasto Programable del Sector Público en Clasificación Económica</t>
  </si>
  <si>
    <t>Cuadro 4. Gasto Neto Total</t>
  </si>
  <si>
    <t>Cuadro</t>
  </si>
  <si>
    <t>Información</t>
  </si>
  <si>
    <t>Subsidios y Transferencias contenidos en el Ramo 23</t>
  </si>
  <si>
    <t>Anexo</t>
  </si>
  <si>
    <t>Ingresos presupuestarios del Sector Público</t>
  </si>
  <si>
    <t>Cuadro 1. Principales resultados de la Cuenta Pública</t>
  </si>
  <si>
    <t>Volver al índice</t>
  </si>
  <si>
    <t>Tipo de cambio nominal promedio (pesos por dólar)</t>
  </si>
  <si>
    <t>Millones de dólares</t>
  </si>
  <si>
    <t>Gasto neto presupuestario pagado del Sector Público</t>
  </si>
  <si>
    <t>(Millones de pesos corrientes y porcentajes)</t>
  </si>
  <si>
    <t>(Millones de pesos y porcentajes)</t>
  </si>
  <si>
    <t>(Millones de pesos corrientes )</t>
  </si>
  <si>
    <t>Fondo Mexicano del Petróleo</t>
  </si>
  <si>
    <t>ISR de contratistas y asignatarios</t>
  </si>
  <si>
    <t>Sistema Renta</t>
  </si>
  <si>
    <t>Valor Agregado</t>
  </si>
  <si>
    <t>Producción y Servicios</t>
  </si>
  <si>
    <t>Importación</t>
  </si>
  <si>
    <t>Exportación</t>
  </si>
  <si>
    <t>Automóviles Nuevos</t>
  </si>
  <si>
    <t>Accesorios</t>
  </si>
  <si>
    <t>ISSSTE</t>
  </si>
  <si>
    <t>Empresas Productivas del Estado</t>
  </si>
  <si>
    <t>Porcentual real*</t>
  </si>
  <si>
    <t>Pemex y CFE</t>
  </si>
  <si>
    <t>n.a.</t>
  </si>
  <si>
    <t>Fondo para la Accesibilidad de las Personas con Discapacidad</t>
  </si>
  <si>
    <t xml:space="preserve">Absoluta </t>
  </si>
  <si>
    <t>Educación</t>
  </si>
  <si>
    <t>Hacienda y Crédito Público</t>
  </si>
  <si>
    <t>Comisión Reguladora de Energía</t>
  </si>
  <si>
    <t>Comisión Nacional de Hidrocarburos</t>
  </si>
  <si>
    <t>Organismos y Empresas</t>
  </si>
  <si>
    <t>Balance presupuestario sin inversión productiva</t>
  </si>
  <si>
    <t>Balance presupuestario</t>
  </si>
  <si>
    <t>Crecimiento real anual del PIB (%)</t>
  </si>
  <si>
    <t>Inflación  (% Dic-Dic)</t>
  </si>
  <si>
    <t>Crecimiento real anual PIB EUA (%)</t>
  </si>
  <si>
    <t>Crecimiento real producción industrial de EUA (%)</t>
  </si>
  <si>
    <t>Cetes 28 días tasa de rendimiento nominal promedio (%)</t>
  </si>
  <si>
    <t>Ramo 28 Participaciones Federales</t>
  </si>
  <si>
    <t>Aportaciones Federales y Previsiones Salariales para los Sistemas de Educación</t>
  </si>
  <si>
    <t xml:space="preserve">Servicios de Salud (FASSA) </t>
  </si>
  <si>
    <t xml:space="preserve">Infraestructura Social (FAIS) </t>
  </si>
  <si>
    <t xml:space="preserve">Aportaciones Múltiples (FAM) </t>
  </si>
  <si>
    <t xml:space="preserve">Fortalecimiento de los Municipios y Demarcaciones Territoriales del D.F. (FORTAMUNDF) </t>
  </si>
  <si>
    <t xml:space="preserve"> Seguridad Pública de los Estados y del D.F. (FASP) </t>
  </si>
  <si>
    <t xml:space="preserve"> Educación Tecnológica y de Adultos. (FAETA) </t>
  </si>
  <si>
    <t xml:space="preserve"> Fortalecimiento de las Entidades Federativas (FAFEF) </t>
  </si>
  <si>
    <t xml:space="preserve">Fondo para entidades federativas y municipios productores de hidrocarburos </t>
  </si>
  <si>
    <t>Fondo de Capitalidad</t>
  </si>
  <si>
    <t>Programa de Seguridad y Monitoreo en el Estado de México</t>
  </si>
  <si>
    <t>Recursos para el DIF-DF</t>
  </si>
  <si>
    <t>Apoyo Federal para Pago de Adeudo de Suministro de Energía Eléctrica</t>
  </si>
  <si>
    <t>Gasto Primario (A+B+C)</t>
  </si>
  <si>
    <t>Plataforma de producción de petróleo promedio (mbd)</t>
  </si>
  <si>
    <t>Plataforma de exportación de petróleo promedio (mbd)</t>
  </si>
  <si>
    <t>Funciones de Desarrollo Social</t>
  </si>
  <si>
    <t>Protección Ambiental</t>
  </si>
  <si>
    <t>Vivienda  y Servicios a la Comunidad</t>
  </si>
  <si>
    <t>Recreación, Cultura y Otras Manifestaciones Sociales</t>
  </si>
  <si>
    <t>Protección Social</t>
  </si>
  <si>
    <t>Otros Asuntos Sociales</t>
  </si>
  <si>
    <t>Funciones de Desarrollo Económico</t>
  </si>
  <si>
    <t>Asuntos Económicos, Comerciales y Laborales en General</t>
  </si>
  <si>
    <t>Agropecuario, Silvicultura, Pesca y Caza</t>
  </si>
  <si>
    <t>Combustibles y Energía</t>
  </si>
  <si>
    <t>Minería, Manufacturas y Construcción</t>
  </si>
  <si>
    <t>Transporte</t>
  </si>
  <si>
    <t>Comunicaciones</t>
  </si>
  <si>
    <t>Ciencia, Tecnología e Innovación</t>
  </si>
  <si>
    <t>Funciones de Gobierno</t>
  </si>
  <si>
    <t>Justicia</t>
  </si>
  <si>
    <t>Coordinación de la Política de Gobierno</t>
  </si>
  <si>
    <t>Asuntos Financieros y Hacendarios</t>
  </si>
  <si>
    <t>Seguridad Nacional</t>
  </si>
  <si>
    <t>Asuntos de Orden Público y Seguridad Interior</t>
  </si>
  <si>
    <t>Otros Servicios Generales</t>
  </si>
  <si>
    <t>Endeudamiento Neto del Sector Público Federal en 2016</t>
  </si>
  <si>
    <t>Cuadro 6. Gasto programable del Ejecutivo y entidades paraestatales en clasificación funcional</t>
  </si>
  <si>
    <t>Gasto Programable del Sector Público en Clasificación Funcional</t>
  </si>
  <si>
    <t>Gasto Programable del Sector Público en Clasificación Administrativa</t>
  </si>
  <si>
    <t>Gasto corriente estructural en Clasificación Administrativa</t>
  </si>
  <si>
    <t>Cuadro 8. Gasto corriente estructural en clasificación administrativa</t>
  </si>
  <si>
    <t>Cuadro 10. Evolución de las Finanzas Públicas</t>
  </si>
  <si>
    <t>Cuadro 12. Saldos de la Deuda del Sector Público</t>
  </si>
  <si>
    <t>Entidades no Sectorizadas</t>
  </si>
  <si>
    <t>Instituto Nacional de Transparencia, Acceso a la Información y Protección de Datos Personales</t>
  </si>
  <si>
    <t>Ingresos presupuestarios</t>
  </si>
  <si>
    <t>Pemex</t>
  </si>
  <si>
    <t>Del cual: gasolinas y diesel</t>
  </si>
  <si>
    <t>IAEEH</t>
  </si>
  <si>
    <t>Aprovechamientos</t>
  </si>
  <si>
    <t>Fracción III - Ingresos de entidades</t>
  </si>
  <si>
    <t>Transferencias del Fondo Mexicano del Petróleo</t>
  </si>
  <si>
    <t xml:space="preserve">Aprovechamientos con destino específico </t>
  </si>
  <si>
    <t>Productos con destino específico</t>
  </si>
  <si>
    <t>Contribuciones de mejoras</t>
  </si>
  <si>
    <t>Impuestos</t>
  </si>
  <si>
    <t>Fracción II - Ingresos con destino específico</t>
  </si>
  <si>
    <t>Productos</t>
  </si>
  <si>
    <t>No tributarios</t>
  </si>
  <si>
    <t>Artículo 19 - LFPRH</t>
  </si>
  <si>
    <t>Artículo 12 - LIF 2016</t>
  </si>
  <si>
    <t>LIF</t>
  </si>
  <si>
    <t>Artículo 10 - LIF 2016</t>
  </si>
  <si>
    <t>Empresas productivas del Estado</t>
  </si>
  <si>
    <t>Gasto neto presupuestario pagado</t>
  </si>
  <si>
    <t>Balance primario</t>
  </si>
  <si>
    <t>Variaciones respecto a:</t>
  </si>
  <si>
    <t>GASTO FEDERALIZADO</t>
  </si>
  <si>
    <t>Protección Social en Salud -Seguro Popular-</t>
  </si>
  <si>
    <t>Fortalecimiento Financiero</t>
  </si>
  <si>
    <t>Fondo para el Fortalecimiento de la Infraestructura Estatal y Municipal</t>
  </si>
  <si>
    <t>Fideicomiso para la Infraestructura de los Estados</t>
  </si>
  <si>
    <t xml:space="preserve">Provisión para la Armonización Contable </t>
  </si>
  <si>
    <t>Derecho a museos</t>
  </si>
  <si>
    <t>Fondo para Fronteras</t>
  </si>
  <si>
    <t>Endeudamiento neto                 (1)</t>
  </si>
  <si>
    <t>Ajustes 
(2)</t>
  </si>
  <si>
    <t>Depreciación (3)</t>
  </si>
  <si>
    <t xml:space="preserve">Incremento en el Saldo de la Deuda Bruta
(1+2+3) </t>
  </si>
  <si>
    <t>* Con relación al PIB anualizado.</t>
  </si>
  <si>
    <t>Índice de cuadros contenidos en el Análisis de la Cuenta Pública 2017</t>
  </si>
  <si>
    <t>Variables económicas seleccionadas, consideradas en el programa económico 2017</t>
  </si>
  <si>
    <t>Principales resultados de la Cuenta Pública</t>
  </si>
  <si>
    <t>Cuenta Pública 2017</t>
  </si>
  <si>
    <t>Saldo de la deuda pública bruta del Sector Público</t>
  </si>
  <si>
    <t>Saldo de la deuda pública neta del Sector Público</t>
  </si>
  <si>
    <t>Balance presupuestario del Sector Público</t>
  </si>
  <si>
    <t xml:space="preserve">Balance sin inversión de EPEs y proyectos de alto impacto económico y social </t>
  </si>
  <si>
    <t>Ejercicio 2017</t>
  </si>
  <si>
    <t xml:space="preserve">Recaudado </t>
  </si>
  <si>
    <t>n.s.</t>
  </si>
  <si>
    <r>
      <t>Productos</t>
    </r>
    <r>
      <rPr>
        <vertAlign val="superscript"/>
        <sz val="10"/>
        <color theme="1"/>
        <rFont val="Calibri"/>
        <family val="2"/>
        <scheme val="minor"/>
      </rPr>
      <t>1</t>
    </r>
  </si>
  <si>
    <r>
      <t>Entidades de control directo</t>
    </r>
    <r>
      <rPr>
        <vertAlign val="superscript"/>
        <sz val="10"/>
        <color theme="1"/>
        <rFont val="Calibri"/>
        <family val="2"/>
        <scheme val="minor"/>
      </rPr>
      <t>2</t>
    </r>
  </si>
  <si>
    <t>Información complementaria:</t>
  </si>
  <si>
    <r>
      <t>Organismos y Empresas</t>
    </r>
    <r>
      <rPr>
        <vertAlign val="superscript"/>
        <sz val="10"/>
        <color theme="1"/>
        <rFont val="Calibri"/>
        <family val="2"/>
        <scheme val="minor"/>
      </rPr>
      <t>2</t>
    </r>
  </si>
  <si>
    <t>IAEEH: impuesto por la actividad de exploración y extracción de hidrocarburos.</t>
  </si>
  <si>
    <t xml:space="preserve"> -o- Variación superior a 400%.</t>
  </si>
  <si>
    <t>n.s. no significativo.</t>
  </si>
  <si>
    <t>Nota: las sumas parciales y las variaciones pueden no coincidir debido al redondeo.</t>
  </si>
  <si>
    <t>Derechos con destino específico</t>
  </si>
  <si>
    <r>
      <t xml:space="preserve">Observado 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</si>
  <si>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Inversión productiva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</si>
  <si>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Gobierno Federal</t>
    </r>
    <r>
      <rPr>
        <vertAlign val="superscript"/>
        <sz val="10"/>
        <color theme="1"/>
        <rFont val="Calibri"/>
        <family val="2"/>
        <scheme val="minor"/>
      </rPr>
      <t>3</t>
    </r>
  </si>
  <si>
    <r>
      <t>Entidades de control directo</t>
    </r>
    <r>
      <rPr>
        <vertAlign val="superscript"/>
        <sz val="10"/>
        <color theme="1"/>
        <rFont val="Calibri"/>
        <family val="2"/>
        <scheme val="minor"/>
      </rPr>
      <t>4</t>
    </r>
  </si>
  <si>
    <t xml:space="preserve"> + Diferimiento de pagos</t>
  </si>
  <si>
    <r>
      <t>Gasto programable</t>
    </r>
    <r>
      <rPr>
        <vertAlign val="superscript"/>
        <sz val="10"/>
        <color theme="1"/>
        <rFont val="Calibri"/>
        <family val="2"/>
        <scheme val="minor"/>
      </rPr>
      <t>5</t>
    </r>
  </si>
  <si>
    <r>
      <t>Gasto no programable</t>
    </r>
    <r>
      <rPr>
        <vertAlign val="superscript"/>
        <sz val="10"/>
        <color theme="1"/>
        <rFont val="Calibri"/>
        <family val="2"/>
        <scheme val="minor"/>
      </rPr>
      <t>2</t>
    </r>
  </si>
  <si>
    <t>n.s. No significativo.</t>
  </si>
  <si>
    <t>Otras Industrias y asuntos económicos</t>
  </si>
  <si>
    <t>-o- Variación superior a 400%.</t>
  </si>
  <si>
    <t>Fondo General de Participaciones</t>
  </si>
  <si>
    <t>Fondo de Fomento Municipal</t>
  </si>
  <si>
    <t>Fondo de Fiscalización y Recaudación</t>
  </si>
  <si>
    <t>ISR por Salarios en las Entidades Federativas</t>
  </si>
  <si>
    <t>Incentivos Específicos del IEPS</t>
  </si>
  <si>
    <t>Fondo de Extracción de Hidrocarburos</t>
  </si>
  <si>
    <t>Participaciones para municipios que realizan Comercio Exterior</t>
  </si>
  <si>
    <t>Participaciones para municipios exportadores de hidrocarburos</t>
  </si>
  <si>
    <t>ISAN y Fondo de Compensación del ISAN</t>
  </si>
  <si>
    <t>Fondo de Compensación de Repecos e Intermedios</t>
  </si>
  <si>
    <t>Otros Incentivos Económicos</t>
  </si>
  <si>
    <r>
      <t>Nómina Educativa y Gasto Operativo (FONE)</t>
    </r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</t>
    </r>
  </si>
  <si>
    <t>Cultura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</si>
  <si>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Incluye los recursos del ramo 25 Previsiones para servicios personales para los servicios de educación básica en el Distrito Federal, para el Fondo de Aportaciones para la Nómina Educativa y el Gasto Operativo, y para el Fondo de Aportaciones para la Educación Tecnológica y de Adultos y Aportaciones para los servicios de Nómina Educativa y el Gasto Operativo en el Distrito Federal.</t>
    </r>
  </si>
  <si>
    <t>*Con relación al PIB anualizado.</t>
  </si>
  <si>
    <t xml:space="preserve">EPEs: Empresas productivas del Estado; n.d.= no disponible.        </t>
  </si>
  <si>
    <t>Cuadro 3. Ingresos presupuestarios de la Federación Cuenta Pública 2017</t>
  </si>
  <si>
    <r>
      <t>Costo Financiero de la Deuda</t>
    </r>
    <r>
      <rPr>
        <vertAlign val="superscript"/>
        <sz val="10"/>
        <rFont val="Calibri"/>
        <family val="2"/>
        <scheme val="minor"/>
      </rPr>
      <t>2</t>
    </r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</si>
  <si>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Para fines de consoidación excluye subsidios y transferencias del Gobierno Federal a las Entidades de Control Directo y Aportaciones al ISSSTE.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</si>
  <si>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Excluye intereses compensados.</t>
    </r>
  </si>
  <si>
    <r>
      <t>Gasto Programable</t>
    </r>
    <r>
      <rPr>
        <vertAlign val="superscript"/>
        <sz val="10"/>
        <color theme="1"/>
        <rFont val="Calibri"/>
        <family val="2"/>
        <scheme val="minor"/>
      </rPr>
      <t xml:space="preserve">1  </t>
    </r>
    <r>
      <rPr>
        <sz val="10"/>
        <color theme="1"/>
        <rFont val="Calibri"/>
        <family val="2"/>
        <scheme val="minor"/>
      </rPr>
      <t>(A)</t>
    </r>
  </si>
  <si>
    <t>Participaciones a Entidades Federativas y Municipios (B)</t>
  </si>
  <si>
    <r>
      <t>Adefas</t>
    </r>
    <r>
      <rPr>
        <vertAlign val="superscript"/>
        <sz val="10"/>
        <color theme="1"/>
        <rFont val="Calibri"/>
        <family val="2"/>
        <scheme val="minor"/>
      </rPr>
      <t xml:space="preserve">  </t>
    </r>
    <r>
      <rPr>
        <sz val="10"/>
        <color theme="1"/>
        <rFont val="Calibri"/>
        <family val="2"/>
        <scheme val="minor"/>
      </rPr>
      <t>(C)</t>
    </r>
  </si>
  <si>
    <r>
      <rPr>
        <vertAlign val="superscript"/>
        <sz val="10"/>
        <color rgb="FF000000"/>
        <rFont val="Calibri"/>
        <family val="2"/>
        <scheme val="minor"/>
      </rPr>
      <t>1</t>
    </r>
    <r>
      <rPr>
        <sz val="10"/>
        <color rgb="FF000000"/>
        <rFont val="Calibri"/>
        <family val="2"/>
        <scheme val="minor"/>
      </rPr>
      <t xml:space="preserve"> Para fines de consolidación excluye subsidios y transferencias del Gobierno Federal a las Entidades de Control Directo y Empresas Productivas del Estado, así como Aportaciones al ISSSTE.</t>
    </r>
  </si>
  <si>
    <r>
      <t>TOTAL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</si>
  <si>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Para fines de consolidación excluye subsidios y transferencias a las Entidades de Control Directo, así como Aportaciones al ISSSTE. </t>
    </r>
  </si>
  <si>
    <t>Nota: las sumas parciales y las variaciones pueden no coincidir con los totales debido al redondeo.</t>
  </si>
  <si>
    <t>Cuadro 9. Transferencia de recursos a las entidades federativas y municipios</t>
  </si>
  <si>
    <t>FEIEF: Fondo de Estabilización de los Ingresos de las Entidades Federativas; PROFIS: Programa para la Fiscalización del Gasto Federalizado; n.a.=No aplica.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</si>
  <si>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En el ingreso se refiere al recaudado y en el gasto al ejercido.</t>
    </r>
  </si>
  <si>
    <r>
      <rPr>
        <vertAlign val="super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Excluye aportaciones del Gobierno Federal al ISSSTE.</t>
    </r>
  </si>
  <si>
    <r>
      <rPr>
        <vertAlign val="super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 xml:space="preserve"> Excluye subsidios y transferencias del Gobierno Federal a las entidades de control directo y empresas productivas del Estado, así como Aportaciones al ISSSTE.</t>
    </r>
  </si>
  <si>
    <r>
      <t>Costo financiero de la deuda</t>
    </r>
    <r>
      <rPr>
        <vertAlign val="superscript"/>
        <sz val="10"/>
        <color theme="1"/>
        <rFont val="Calibri"/>
        <family val="2"/>
        <scheme val="minor"/>
      </rPr>
      <t>3</t>
    </r>
  </si>
  <si>
    <r>
      <t>Externa</t>
    </r>
    <r>
      <rPr>
        <vertAlign val="superscript"/>
        <sz val="10"/>
        <color indexed="8"/>
        <rFont val="Calibri"/>
        <family val="2"/>
        <scheme val="minor"/>
      </rPr>
      <t>1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</si>
  <si>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Incluye Banca de Desarrollo.</t>
    </r>
  </si>
  <si>
    <r>
      <t>en dólares</t>
    </r>
    <r>
      <rPr>
        <i/>
        <vertAlign val="superscript"/>
        <sz val="10"/>
        <color indexed="8"/>
        <rFont val="Calibri"/>
        <family val="2"/>
        <scheme val="minor"/>
      </rPr>
      <t>1</t>
    </r>
  </si>
  <si>
    <r>
      <t>Largo Plazo</t>
    </r>
    <r>
      <rPr>
        <vertAlign val="superscript"/>
        <sz val="10"/>
        <color indexed="8"/>
        <rFont val="Calibri"/>
        <family val="2"/>
        <scheme val="minor"/>
      </rPr>
      <t>2</t>
    </r>
  </si>
  <si>
    <r>
      <t>Corto Plazo</t>
    </r>
    <r>
      <rPr>
        <vertAlign val="superscript"/>
        <sz val="10"/>
        <color indexed="8"/>
        <rFont val="Calibri"/>
        <family val="2"/>
        <scheme val="minor"/>
      </rPr>
      <t>2</t>
    </r>
  </si>
  <si>
    <r>
      <t>Gobierno Federal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</si>
  <si>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Estructura porcentual</t>
  </si>
  <si>
    <r>
      <rPr>
        <vertAlign val="superscript"/>
        <sz val="10"/>
        <color indexed="8"/>
        <rFont val="Calibri"/>
        <family val="2"/>
        <scheme val="minor"/>
      </rPr>
      <t>2</t>
    </r>
    <r>
      <rPr>
        <sz val="10"/>
        <color indexed="8"/>
        <rFont val="Calibri"/>
        <family val="2"/>
        <scheme val="minor"/>
      </rPr>
      <t xml:space="preserve"> La deuda de largo plazo tiene vencimientos mayores a un año, mientras que la de corto plazo vence en periodos menores al año.</t>
    </r>
  </si>
  <si>
    <t>(% del PIB*)</t>
  </si>
  <si>
    <r>
      <t xml:space="preserve">Fuente: </t>
    </r>
    <r>
      <rPr>
        <sz val="10"/>
        <color theme="1"/>
        <rFont val="Calibri"/>
        <family val="2"/>
        <scheme val="minor"/>
      </rPr>
      <t>elaboración propia con datos de la Cuenta Pública 2016 y 2017, SHCP, y PIB, del INEGI.</t>
    </r>
  </si>
  <si>
    <t>Deuda interna</t>
  </si>
  <si>
    <t>Deuda externa</t>
  </si>
  <si>
    <t>Deuda neta</t>
  </si>
  <si>
    <t>Deuda neta del sector público (% del PIB)</t>
  </si>
  <si>
    <t>EUA: Estados Unidos de América; Mbd: miles de barriles diarios; MMBTU: millones de BTU.</t>
  </si>
  <si>
    <t>Nota: el gasto neto total es la suma del gasto neto presupuestario más los pagos diferidos. Las sumas parciales y las variaciones pueden no coincidir debido al redondeo.</t>
  </si>
  <si>
    <r>
      <t>TOTAL</t>
    </r>
    <r>
      <rPr>
        <b/>
        <vertAlign val="superscript"/>
        <sz val="10"/>
        <rFont val="Calibri"/>
        <family val="2"/>
        <scheme val="minor"/>
      </rPr>
      <t>1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</si>
  <si>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Neto de Aportaciones al ISSSTE y de Subsidios y Transferencias a las Entidades de Control Directo y Empresas Productivas del Estado.</t>
    </r>
  </si>
  <si>
    <t>PODER EJECUTIVO</t>
  </si>
  <si>
    <t>(Millones de pesos)</t>
  </si>
  <si>
    <t>Diferencia nominal</t>
  </si>
  <si>
    <t>ASIGNACIÓN DE LOS INGRESOS EXCEDENTES EN 2017 
EN CUMPLIMIENTO DE LOS ARTÍCULOS 19, FRACCIONES I Y IV, Y 93 DE LA LFPRH</t>
  </si>
  <si>
    <t>Cuenta Pública</t>
  </si>
  <si>
    <t>(1)</t>
  </si>
  <si>
    <t>(2)</t>
  </si>
  <si>
    <t>(2-1)</t>
  </si>
  <si>
    <t>Total</t>
  </si>
  <si>
    <t>I. Ingresos excedentes brutos</t>
  </si>
  <si>
    <t>II. Compensación faltantes otros rubros</t>
  </si>
  <si>
    <t>III. Compensaciones</t>
  </si>
  <si>
    <t>1. Mayor gasto no programable</t>
  </si>
  <si>
    <r>
      <t xml:space="preserve">Fracción I   </t>
    </r>
    <r>
      <rPr>
        <b/>
        <vertAlign val="superscript"/>
        <sz val="10"/>
        <rFont val="Calibri"/>
        <family val="2"/>
        <scheme val="minor"/>
      </rPr>
      <t>3/</t>
    </r>
  </si>
  <si>
    <t>2. Atención a desastres naturales</t>
  </si>
  <si>
    <t>3. Incremento en costo de combustibles CFE</t>
  </si>
  <si>
    <r>
      <t xml:space="preserve">IV. Aportaciones a los fondos con los ingresos excedentes netos (I-II-III) </t>
    </r>
    <r>
      <rPr>
        <b/>
        <vertAlign val="superscript"/>
        <sz val="9.1999999999999993"/>
        <color indexed="8"/>
        <rFont val="Calibri"/>
        <family val="2"/>
        <scheme val="minor"/>
      </rPr>
      <t>1/</t>
    </r>
  </si>
  <si>
    <t>FEIP (65%)</t>
  </si>
  <si>
    <t>FEIEF (25%)</t>
  </si>
  <si>
    <t>FIES (10%)</t>
  </si>
  <si>
    <t>Nota: La suma de los parciales puede no coincidir debido al redondeo.</t>
  </si>
  <si>
    <r>
      <rPr>
        <vertAlign val="superscript"/>
        <sz val="9.1999999999999993"/>
        <color indexed="8"/>
        <rFont val="Calibri"/>
        <family val="2"/>
        <scheme val="minor"/>
      </rPr>
      <t xml:space="preserve">1/ </t>
    </r>
    <r>
      <rPr>
        <sz val="8"/>
        <color indexed="8"/>
        <rFont val="Calibri"/>
        <family val="2"/>
        <scheme val="minor"/>
      </rPr>
      <t>Con base en el marco normativo, se realizaron aportaciones a los fondos de estabilización por ingresos excedentes de 2017 por un total de 111.4 mmp, de los cuales con información disponible se anticiparon 83.4 mmp en 2017 y con información actualizada se realizaron aportaciones netas por 28.0 mmp adicionales en febrero de 2018 (aportaciones por 37.3 mmp al FEIP, al FEIEF y al FIES que se registraron como Adefas en 2018 y un entero a la Tesorería de la Federación de 9.3 mmp del FMP).</t>
    </r>
  </si>
  <si>
    <t>LIF 2017</t>
  </si>
  <si>
    <t>Aprovechamientos              (art. 10)</t>
  </si>
  <si>
    <t>Aprov. Recup. Capital (art. 12)</t>
  </si>
  <si>
    <t>Art. 19 LFPRH</t>
  </si>
  <si>
    <t>Bolsa general (Fracc. I)</t>
  </si>
  <si>
    <t>Ing. con destino específico             (Fracc. II)</t>
  </si>
  <si>
    <t>Ingresos de entidades           (Fracc. III)</t>
  </si>
  <si>
    <t>1/ Ingresos excedentes calculados de acuerdo con lo establecido en la Ley Federal de Presupuesto y Responsabilidad Hacendaria -LFPRH -.</t>
  </si>
  <si>
    <t>2/ Informes sobre la Situación Económica, las Finanzas Públicas y la Deuda Pública.</t>
  </si>
  <si>
    <t>3/ Corresponde a los ingresos distintos a los especificados en las fracciones II y III del artículo 19 de la LFPRH.</t>
  </si>
  <si>
    <t>Nota: La suma de los parciales puede no coincidir con el total debido al redondeo.</t>
  </si>
  <si>
    <t>FUENTE: Secretaría de Hacienda y Crédito Público.</t>
  </si>
  <si>
    <t>* Las sumas de tributarios, no tributarios (incluyendo arts. 10 y 2), entidades cuadran con el cuadro 1</t>
  </si>
  <si>
    <t>Cuadro 7. Gasto Programable del Sector Público en Clasificación Administrativa, 2017-2018</t>
  </si>
  <si>
    <t>Ejercicio 2018</t>
  </si>
  <si>
    <t>Variación 
2018
Ejercido-Aprobado</t>
  </si>
  <si>
    <t>Variación 
Ejercido
2018-2017</t>
  </si>
  <si>
    <r>
      <t xml:space="preserve">Fuente: </t>
    </r>
    <r>
      <rPr>
        <sz val="10"/>
        <rFont val="Calibri"/>
        <family val="2"/>
        <scheme val="minor"/>
      </rPr>
      <t>elaboración propia con datos de la Cuenta Pública 2017 y 2018, PEF-2018 y Página de Transparencia Presupuestaria, SHCP.</t>
    </r>
  </si>
  <si>
    <t>Tribunal Federal de Justicia Administrativa</t>
  </si>
  <si>
    <t>(pesos)</t>
  </si>
  <si>
    <t>Programa presupuestario</t>
  </si>
  <si>
    <t>Subsidios: Sectores Social y Privado o Entidades Federativas y Municipios</t>
  </si>
  <si>
    <t>Sujetos a Reglas de Operación</t>
  </si>
  <si>
    <t>S072</t>
  </si>
  <si>
    <t>S221</t>
  </si>
  <si>
    <t>Escuelas de Tiempo Completo</t>
  </si>
  <si>
    <t>S243</t>
  </si>
  <si>
    <t>Programa Nacional de Becas</t>
  </si>
  <si>
    <t>S244</t>
  </si>
  <si>
    <t>Programa para la Inclusión y la Equidad Educativa</t>
  </si>
  <si>
    <t>S247</t>
  </si>
  <si>
    <t>Programa para el Desarrollo Profesional Docente</t>
  </si>
  <si>
    <t>S267</t>
  </si>
  <si>
    <t>Fortalecimiento de la Calidad Educativa</t>
  </si>
  <si>
    <t>S269</t>
  </si>
  <si>
    <t>Programa de Cultura Física y Deporte</t>
  </si>
  <si>
    <t>S270</t>
  </si>
  <si>
    <t>Programa Nacional de Inglés</t>
  </si>
  <si>
    <t>S271</t>
  </si>
  <si>
    <t>Programa Nacional de Convivencia Escolar</t>
  </si>
  <si>
    <t>Otros Subsidios</t>
  </si>
  <si>
    <t>U001</t>
  </si>
  <si>
    <t>U005</t>
  </si>
  <si>
    <t>U006</t>
  </si>
  <si>
    <t>U007</t>
  </si>
  <si>
    <t>U008</t>
  </si>
  <si>
    <t>U009</t>
  </si>
  <si>
    <t>U012</t>
  </si>
  <si>
    <t>U031</t>
  </si>
  <si>
    <t>U040</t>
  </si>
  <si>
    <t>Carrera Docente en UPES</t>
  </si>
  <si>
    <t>U077</t>
  </si>
  <si>
    <t>Programa de Inclusión Digital</t>
  </si>
  <si>
    <t>U079</t>
  </si>
  <si>
    <t>Expansión de la Educación Media Superior y Superior</t>
  </si>
  <si>
    <t>U080</t>
  </si>
  <si>
    <t>Apoyos a centros y organizaciones de educación</t>
  </si>
  <si>
    <t>U081</t>
  </si>
  <si>
    <t>Apoyos para la atención a problemas estructurales de las UPES</t>
  </si>
  <si>
    <t>U082</t>
  </si>
  <si>
    <t>Programa de la Reforma Educativa</t>
  </si>
  <si>
    <t>Desempeño de las Funciones</t>
  </si>
  <si>
    <t>Prestación de Servicios Públicos</t>
  </si>
  <si>
    <t>E001</t>
  </si>
  <si>
    <t>E002</t>
  </si>
  <si>
    <t>E003</t>
  </si>
  <si>
    <t>E005</t>
  </si>
  <si>
    <t>Formación y certificación para el trabajo</t>
  </si>
  <si>
    <t>E006</t>
  </si>
  <si>
    <t>E007</t>
  </si>
  <si>
    <t>E008</t>
  </si>
  <si>
    <t>E009</t>
  </si>
  <si>
    <t>E010</t>
  </si>
  <si>
    <t>E011</t>
  </si>
  <si>
    <t>E012</t>
  </si>
  <si>
    <t>E013</t>
  </si>
  <si>
    <t>E015</t>
  </si>
  <si>
    <t>E016</t>
  </si>
  <si>
    <t>E017</t>
  </si>
  <si>
    <t>E021</t>
  </si>
  <si>
    <t>Investigación Científica y Desarrollo Tecnológico</t>
  </si>
  <si>
    <t>E022</t>
  </si>
  <si>
    <t>E028</t>
  </si>
  <si>
    <t>Normalización y certificación en competencias laborales</t>
  </si>
  <si>
    <t>E032</t>
  </si>
  <si>
    <t>Políticas de igualdad de género en el sector educativo</t>
  </si>
  <si>
    <t>E039</t>
  </si>
  <si>
    <t>E040</t>
  </si>
  <si>
    <t>E041</t>
  </si>
  <si>
    <t>E047</t>
  </si>
  <si>
    <t>E064</t>
  </si>
  <si>
    <t>Educación para Adultos (INEA)</t>
  </si>
  <si>
    <t>E066</t>
  </si>
  <si>
    <t>Educación Inicial y Básica Comunitaria</t>
  </si>
  <si>
    <t>E067</t>
  </si>
  <si>
    <t>Sistema de Información y Gestión Educativa</t>
  </si>
  <si>
    <t>E904</t>
  </si>
  <si>
    <t>E905</t>
  </si>
  <si>
    <t>Provisión de Bienes Públicos</t>
  </si>
  <si>
    <t>B003</t>
  </si>
  <si>
    <t>Producción y distribución de libros y materiales educativos</t>
  </si>
  <si>
    <t>Planeación, seguimiento y evaluación de políticas públicas</t>
  </si>
  <si>
    <t>P001</t>
  </si>
  <si>
    <t>P003</t>
  </si>
  <si>
    <t>P004</t>
  </si>
  <si>
    <t>P005</t>
  </si>
  <si>
    <t>Regulación y supervisión</t>
  </si>
  <si>
    <t>G001</t>
  </si>
  <si>
    <t>Normar los servicios educativos</t>
  </si>
  <si>
    <t>G008</t>
  </si>
  <si>
    <t>Específicos</t>
  </si>
  <si>
    <t>R903</t>
  </si>
  <si>
    <t>Proyectos de Inversión</t>
  </si>
  <si>
    <t>K009</t>
  </si>
  <si>
    <t>K010</t>
  </si>
  <si>
    <t>K025</t>
  </si>
  <si>
    <t>Proyectos de inmuebles (oficinas administrativas)</t>
  </si>
  <si>
    <t>K027</t>
  </si>
  <si>
    <t>Mantenimiento de infraestructura</t>
  </si>
  <si>
    <t>K028</t>
  </si>
  <si>
    <t>Estudios de preinversión</t>
  </si>
  <si>
    <t>Administrativos y de Apoyo</t>
  </si>
  <si>
    <t>Apoyo al proceso presupuestario y para mejorar la eficiencia institucional</t>
  </si>
  <si>
    <t>M001</t>
  </si>
  <si>
    <t>Actividades de apoyo administrativo</t>
  </si>
  <si>
    <t>Apoyo a la función pública y al mejoramiento de la gestión</t>
  </si>
  <si>
    <t>O001</t>
  </si>
  <si>
    <t>Actividades de apoyo a la función pública y buen gobierno</t>
  </si>
  <si>
    <t>Proyectos de infraestructura social del sector educativo</t>
  </si>
  <si>
    <t>Diseño de la Política Educativa</t>
  </si>
  <si>
    <t>Programa de infraestructura física educativa</t>
  </si>
  <si>
    <t>Registro Nacional de Profesionistas y sus Asociaciones</t>
  </si>
  <si>
    <t>Atención al deporte</t>
  </si>
  <si>
    <t>Producción y distribución de libros y materiales culturales</t>
  </si>
  <si>
    <t>Producción y transmisión de materiales educativos</t>
  </si>
  <si>
    <t>Desarrollo Cultural</t>
  </si>
  <si>
    <t>Servicios de Educación Superior y Posgrado</t>
  </si>
  <si>
    <t>Programa de Formación de Recursos Humanos basada en Competencias</t>
  </si>
  <si>
    <t>Servicios de Educación Media Superior</t>
  </si>
  <si>
    <t>Evaluaciones de la calidad de la educación</t>
  </si>
  <si>
    <t>Subsidios para organismos descentralizados estatales</t>
  </si>
  <si>
    <t>PROSPERA Programa de Inclusión Social</t>
  </si>
  <si>
    <t>Variación 2018
Ejercido-Aprobado</t>
  </si>
  <si>
    <t>Variación Ejercicio
2018-2017</t>
  </si>
  <si>
    <t>Deflactor para 2017 base 2018</t>
  </si>
  <si>
    <t>S071</t>
  </si>
  <si>
    <t>Programa de subsidios al transporte ferroviario de pasajeros</t>
  </si>
  <si>
    <t>U002</t>
  </si>
  <si>
    <t>Programa de apoyo para infraestructura carretera</t>
  </si>
  <si>
    <t>E004</t>
  </si>
  <si>
    <t>Estudios técnicos para la construcción, conservación y operación de infraestructura de comunicaciones y transportes</t>
  </si>
  <si>
    <t>Conservación de infraestructura marítimo-portuaria</t>
  </si>
  <si>
    <t>Servicios de ayudas a la navegación aérea</t>
  </si>
  <si>
    <t>Servicios de correo</t>
  </si>
  <si>
    <t>Servicios de telecomunicaciones, satelitales, telegráficos y de transferencia de fondos</t>
  </si>
  <si>
    <t>Investigación, estudios, proyectos y capacitación en materia de transporte</t>
  </si>
  <si>
    <t>E023</t>
  </si>
  <si>
    <t>E025</t>
  </si>
  <si>
    <t>E027</t>
  </si>
  <si>
    <t>Conservación y operación de infraestructura aeroportuaria de la Red ASA</t>
  </si>
  <si>
    <t>E029</t>
  </si>
  <si>
    <t>Investigación, estudios y proyectos en materia espacial</t>
  </si>
  <si>
    <t>E030</t>
  </si>
  <si>
    <t>Desarrollo de Infraestructura Aeroportuaria</t>
  </si>
  <si>
    <t>Regulación y supervisión del programa de protección y medicina preventiva en transporte multimodal</t>
  </si>
  <si>
    <t>G002</t>
  </si>
  <si>
    <t>G003</t>
  </si>
  <si>
    <t>G004</t>
  </si>
  <si>
    <t>G005</t>
  </si>
  <si>
    <t>Derecho de Vía</t>
  </si>
  <si>
    <t>K003</t>
  </si>
  <si>
    <t>K004</t>
  </si>
  <si>
    <t>K005</t>
  </si>
  <si>
    <t>Proyectos de infraestructura de ciencia y tecnología</t>
  </si>
  <si>
    <t>K031</t>
  </si>
  <si>
    <t>Proyectos de construcción de carreteras alimentadoras y caminos rurales</t>
  </si>
  <si>
    <t>K032</t>
  </si>
  <si>
    <t>Reconstrucción y Conservación de Carreteras</t>
  </si>
  <si>
    <t>K033</t>
  </si>
  <si>
    <t>Estudios y Proyectos para la construcción, ampliación, modernización, conservación y operación de infraestructura de comunicaciones y transportes</t>
  </si>
  <si>
    <t>K036</t>
  </si>
  <si>
    <t>K037</t>
  </si>
  <si>
    <t>Conservación de infraestructura de caminos rurales y carreteras alimentadoras</t>
  </si>
  <si>
    <t>K039</t>
  </si>
  <si>
    <t>Estudios y proyectos de construcción de caminos rurales y carreteras alimentadoras</t>
  </si>
  <si>
    <t>K040</t>
  </si>
  <si>
    <t>Proyectos de Infraestructura Ferroviaria</t>
  </si>
  <si>
    <t>K041</t>
  </si>
  <si>
    <t>Sistema de Transporte Colectivo</t>
  </si>
  <si>
    <t>K045</t>
  </si>
  <si>
    <t>Sistema Satelital</t>
  </si>
  <si>
    <t>K048</t>
  </si>
  <si>
    <t>Servicios relacionados para la liberación del derecho de vía</t>
  </si>
  <si>
    <t>Proyectos de construcción de aeropuertos</t>
  </si>
  <si>
    <t>Proyectos de construcción de puertos</t>
  </si>
  <si>
    <t>Proyectos de construcción de carreteras</t>
  </si>
  <si>
    <t>Supervisión y verificación de concesiones en telecomunicaciones</t>
  </si>
  <si>
    <t>Supervisión, regulación, inspección, verificación y servicios administrativos de construcción y conservación de carreteras</t>
  </si>
  <si>
    <t>Supervisión, inspección y verificación del transporte terrestre, marítimo y aéreo</t>
  </si>
  <si>
    <t>Definición, conducción y supervisión de la política de comunicaciones y transportes</t>
  </si>
  <si>
    <t>Operación y Conservación de infraestructura ferroviaria</t>
  </si>
  <si>
    <t>Programa México conectado</t>
  </si>
  <si>
    <t>Operación de infraestructura marítimo-portuaria</t>
  </si>
  <si>
    <t>Formación del personal de la marina mercante</t>
  </si>
  <si>
    <t>Programa de Empleo Temporal (PET)</t>
  </si>
  <si>
    <t>S039</t>
  </si>
  <si>
    <t>Programa de Atención a Personas con Discapacidad</t>
  </si>
  <si>
    <t>S174</t>
  </si>
  <si>
    <t>Programa de estancias infantiles para apoyar a madres trabajadoras</t>
  </si>
  <si>
    <t>S200</t>
  </si>
  <si>
    <t>Fortalecimiento a la atención médica</t>
  </si>
  <si>
    <t>S201</t>
  </si>
  <si>
    <t>Seguro Médico Siglo XXI</t>
  </si>
  <si>
    <t>S202</t>
  </si>
  <si>
    <t>Calidad en la Atención Médica</t>
  </si>
  <si>
    <t>S251</t>
  </si>
  <si>
    <t>Programa de Desarrollo Comunitario "Comunidad DIFerente"</t>
  </si>
  <si>
    <t>S272</t>
  </si>
  <si>
    <t>Apoyos para la protección de las personas en estado de necesidad</t>
  </si>
  <si>
    <t>Seguro Popular</t>
  </si>
  <si>
    <t>Prevención y Control de Sobrepeso, Obesidad y Diabetes</t>
  </si>
  <si>
    <t>Fortalecimiento de los Servicios Estatales de Salud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</si>
  <si>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</si>
  <si>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</si>
  <si>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</si>
  <si>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</si>
  <si>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E036</t>
  </si>
  <si>
    <t>Programa de vacunación</t>
  </si>
  <si>
    <t>Servicios de asistencia social integral</t>
  </si>
  <si>
    <t>Protección y restitución de los derechos de las niñas, niños y adolescentes</t>
  </si>
  <si>
    <t>P012</t>
  </si>
  <si>
    <t>Rectoría en Salud</t>
  </si>
  <si>
    <t>P013</t>
  </si>
  <si>
    <t>Asistencia social y protección del paciente</t>
  </si>
  <si>
    <t>P014</t>
  </si>
  <si>
    <t>P016</t>
  </si>
  <si>
    <t>Prevención y atención de VIH/SIDA y otras ITS</t>
  </si>
  <si>
    <t>P018</t>
  </si>
  <si>
    <t>Prevención y control de enfermedades</t>
  </si>
  <si>
    <t>P020</t>
  </si>
  <si>
    <t>Salud materna, sexual y reproductiva</t>
  </si>
  <si>
    <t>Protección Contra Riesgos Sanitarios</t>
  </si>
  <si>
    <t>Regulación y vigilancia de establecimientos y servicios de atención médica</t>
  </si>
  <si>
    <t>K011</t>
  </si>
  <si>
    <t>Proyectos de infraestructura social de salud</t>
  </si>
  <si>
    <t>Vigilancia epidemiológica</t>
  </si>
  <si>
    <t>S017</t>
  </si>
  <si>
    <t>Programa de Fomento a la Economía Social</t>
  </si>
  <si>
    <t>S052</t>
  </si>
  <si>
    <t>Programa de Abasto Social de Leche a cargo de Liconsa, S.A. de C.V.</t>
  </si>
  <si>
    <t>S053</t>
  </si>
  <si>
    <t>Programa de Abasto Rural a cargo de Diconsa, S.A. de C.V. (DICONSA)</t>
  </si>
  <si>
    <t>S057</t>
  </si>
  <si>
    <t>Programas del Fondo Nacional de Fomento a las Artesanías (FONART)</t>
  </si>
  <si>
    <t>S061</t>
  </si>
  <si>
    <t>Programa 3 x 1 para Migrantes</t>
  </si>
  <si>
    <t>S065</t>
  </si>
  <si>
    <t>Programa de Atención a Jornaleros Agrícolas</t>
  </si>
  <si>
    <t>S070</t>
  </si>
  <si>
    <t>Programa de Coinversión Social</t>
  </si>
  <si>
    <t>S155</t>
  </si>
  <si>
    <t>Programa de Apoyo a las Instancias de Mujeres en las Entidades Federativas (PAIMEF)</t>
  </si>
  <si>
    <t>S176</t>
  </si>
  <si>
    <t>S241</t>
  </si>
  <si>
    <t>Seguro de vida para jefas de familia</t>
  </si>
  <si>
    <t>S279</t>
  </si>
  <si>
    <t>Comedores Comunitarios</t>
  </si>
  <si>
    <t>Subsidios a programas para jóvenes</t>
  </si>
  <si>
    <t>Servicios a grupos con necesidades especiales</t>
  </si>
  <si>
    <t>B004</t>
  </si>
  <si>
    <t>Adquisición de leche nacional</t>
  </si>
  <si>
    <t>Diseño y Conducción de la Política Pública de Desarrollo Social</t>
  </si>
  <si>
    <t>P002</t>
  </si>
  <si>
    <t>Promoción y evaluación de la política de desarrollo social y comunitario, la participación y la cohesión social</t>
  </si>
  <si>
    <t>Evaluación de los programas sociales</t>
  </si>
  <si>
    <t>Desarrollo integral de las personas con discapacidad</t>
  </si>
  <si>
    <t>Articulación de políticas públicas integrales de juventud</t>
  </si>
  <si>
    <t>Pensión para Adultos Mayores</t>
  </si>
  <si>
    <t>Programa Nacional de Prevención del Delito</t>
  </si>
  <si>
    <t>Subsidios en materia de seguridad pública</t>
  </si>
  <si>
    <t>Subsidios para las acciones de búsqueda de Personas Desaparecidas y No Localizadas</t>
  </si>
  <si>
    <t>Servicios de inteligencia para la Seguridad Nacional</t>
  </si>
  <si>
    <t>Producción de programas informativos de radio y televisión del Ejecutivo Federal</t>
  </si>
  <si>
    <t>Atención a refugiados en el país</t>
  </si>
  <si>
    <t>Impartición de justicia laboral para los trabajadores al servicio del Estado</t>
  </si>
  <si>
    <t>Promover la Protección de los Derechos Humanos y Prevenir la Discriminación</t>
  </si>
  <si>
    <t>Registro e Identificación de Población</t>
  </si>
  <si>
    <t>Promover la atención y prevención de la violencia contra las mujeres</t>
  </si>
  <si>
    <t>Fomento de la cultura de la participación ciudadana en la prevención del delito</t>
  </si>
  <si>
    <t>E901</t>
  </si>
  <si>
    <t>Servicios de protección, custodia, vigilancia y seguridad de personas, bienes e instalaciones</t>
  </si>
  <si>
    <t>E903</t>
  </si>
  <si>
    <t>Operativos para la prevención y disuasión del delito</t>
  </si>
  <si>
    <t>Administración del Sistema Federal Penitenciario</t>
  </si>
  <si>
    <t>Regulación de los servicios de seguridad privada para coadyuvar a la prevención del delito</t>
  </si>
  <si>
    <t>Conducción de la política de comunicación social de la Administración Pública Federal y la relación con los medios de comunicación</t>
  </si>
  <si>
    <t>P006</t>
  </si>
  <si>
    <t>Planeación demográfica del país</t>
  </si>
  <si>
    <t>P009</t>
  </si>
  <si>
    <t>Defensa jurídica de la Secretaría de Gobernación y compilación jurídica nacional y testamentaria ciudadana</t>
  </si>
  <si>
    <t>Coordinación con las instancias que integran el Sistema Nacional de Seguridad Pública</t>
  </si>
  <si>
    <t>Fortalecimiento de las instituciones democráticas a fin de lograr las reformas legislativas que transformen el orden jurídico nacional</t>
  </si>
  <si>
    <t>Conducción de la política del Gobierno Federal en materia religiosa</t>
  </si>
  <si>
    <t>P021</t>
  </si>
  <si>
    <t>Implementar las políticas, programas y acciones tendientes a garantizar la seguridad pública de la Nación y sus habitantes</t>
  </si>
  <si>
    <t>P022</t>
  </si>
  <si>
    <t>Programa de Derechos Humanos</t>
  </si>
  <si>
    <t>P023</t>
  </si>
  <si>
    <t>P024</t>
  </si>
  <si>
    <t>P025</t>
  </si>
  <si>
    <t>Coordinación con las instancias que integran el Sistema Nacional de Protección Integral de Niñas, Niños y Adolescentes</t>
  </si>
  <si>
    <t>P026</t>
  </si>
  <si>
    <t>Determinación, ejecución y seguimiento a las acciones de búsqueda de Personas Desaparecidas y No Localizadas</t>
  </si>
  <si>
    <t>Plataforma México</t>
  </si>
  <si>
    <t>K015</t>
  </si>
  <si>
    <t>Proyectos de infraestructura gubernamental de gobernación</t>
  </si>
  <si>
    <t>K023</t>
  </si>
  <si>
    <t>Proyectos de infraestructura gubernamental de seguridad pública</t>
  </si>
  <si>
    <t>Compromisos de Gobierno Federal</t>
  </si>
  <si>
    <t>Desastres Naturales</t>
  </si>
  <si>
    <t>N001</t>
  </si>
  <si>
    <t>Coordinación del Sistema Nacional de Protección Civil</t>
  </si>
  <si>
    <t>Conducción de la política interior</t>
  </si>
  <si>
    <t>Política y servicios migratorios</t>
  </si>
  <si>
    <t>Preservación y difusión del acervo documental de la Nación</t>
  </si>
  <si>
    <t>Ramo 04 Gobernación. Gasto Programable 2017-2018</t>
  </si>
  <si>
    <t>Ramo 20 Desarrollo Social. Gasto Programable 2017-2018</t>
  </si>
  <si>
    <t>Ramo 12 Salud. Gasto Programable 2017-2018</t>
  </si>
  <si>
    <t>Ramo 09 Comunicaciones y Transportes. Gasto Programable 2017-2018</t>
  </si>
  <si>
    <t>Ramo 11 Educación Pública. Gasto Programable 2017-2018</t>
  </si>
  <si>
    <t>Fortalecimiento a la educación temprana y el desarrollo infantil</t>
  </si>
  <si>
    <t>Ejercicio  2018</t>
  </si>
  <si>
    <t>Legislación</t>
  </si>
  <si>
    <r>
      <rPr>
        <b/>
        <sz val="10"/>
        <color theme="1"/>
        <rFont val="Calibri"/>
        <family val="2"/>
        <scheme val="minor"/>
      </rPr>
      <t xml:space="preserve">Fuente: </t>
    </r>
    <r>
      <rPr>
        <sz val="10"/>
        <color theme="1"/>
        <rFont val="Calibri"/>
        <family val="2"/>
        <scheme val="minor"/>
      </rPr>
      <t>elaboración propia con base en PEF-2018 y Cuenta Pública 2017 y 2018, SHCP.</t>
    </r>
  </si>
  <si>
    <t>Inversión Financiera y Otros</t>
  </si>
  <si>
    <t>*Deflactado con el Índice de Precios Implícito del Producto Interno Bruto, con una variación anual de 5.3%.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</si>
  <si>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elaboración propia con datos de la Cuenta Pública 2017 y 2018, PEF-2018 y Página de Transparencia Presupuestaria, SHCP.</t>
    </r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</si>
  <si>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elaboración propia con datos del PEF-2018 y Cuenta Pública 2017 y 2018, SHCP.</t>
    </r>
  </si>
  <si>
    <t>Cuenta Pública 2018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</si>
  <si>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elaboración propia con datos de la Cuenta Pública 2017 y 2018, SHCP, y PIB de INEGI. </t>
    </r>
  </si>
  <si>
    <r>
      <t>Fuente:</t>
    </r>
    <r>
      <rPr>
        <sz val="10"/>
        <color theme="1"/>
        <rFont val="Calibri"/>
        <family val="2"/>
        <scheme val="minor"/>
      </rPr>
      <t xml:space="preserve"> elaboración propia con base en Criterios Generales de Política Económica (CGPE) 2018, Dictamen de Ley de Ingresos de la Federación 2018, Banco de México, Instituto Nacional de Estadística y Geografía, Secretaría de Economía y Secretaría de Energía; para cifras de Estados Unidos: Bureau of Economic Analysis.</t>
    </r>
  </si>
  <si>
    <t>Cuadro 2. Variables económicas seleccionadas, consideradas en el programa económico 2018</t>
  </si>
  <si>
    <t>Variación 2018             Recaudado-aprobado</t>
  </si>
  <si>
    <t>Variación recaudado  2017-2018</t>
  </si>
  <si>
    <t>1Para 2017 y Recaudado 2018 excluyen intereses compensados por 32,513.4 y 23,945 millones de pesos, respectivamente.</t>
  </si>
  <si>
    <t>2Excluye las aportaciones del Gobierno Federal al ISSSTE</t>
  </si>
  <si>
    <t>Fuente: elaboración propia con base en la Cuenta Pública 2018, SHCP, e INEGI.</t>
  </si>
  <si>
    <t xml:space="preserve">  Concepto</t>
  </si>
  <si>
    <t>Gasto no Programable</t>
  </si>
  <si>
    <t>Fondo de Compensación e Incentivos a la Venta Final de Diésel y Gasolina</t>
  </si>
  <si>
    <t>Agricultura y  Desarrollo Rural</t>
  </si>
  <si>
    <t>Fondo de Estabilización de los Ingresos de las Entidades Federativas (FEIEF)</t>
  </si>
  <si>
    <t>Cámaras de Vigilancia en el Estado de Veracruz</t>
  </si>
  <si>
    <r>
      <t xml:space="preserve">Fuente: </t>
    </r>
    <r>
      <rPr>
        <sz val="10"/>
        <color theme="1"/>
        <rFont val="Calibri"/>
        <family val="2"/>
        <scheme val="minor"/>
      </rPr>
      <t>elaboración propia con datos del PEF-2018 y Cuenta Pública 2017 y 2018, SHCP.</t>
    </r>
  </si>
  <si>
    <t xml:space="preserve">2018
Ejercido - Aprobado </t>
  </si>
  <si>
    <t>Ejercido 
2018 - 2017</t>
  </si>
  <si>
    <r>
      <rPr>
        <b/>
        <sz val="10"/>
        <color theme="1"/>
        <rFont val="Calibri"/>
        <family val="2"/>
        <scheme val="minor"/>
      </rPr>
      <t>Fuente</t>
    </r>
    <r>
      <rPr>
        <sz val="10"/>
        <color theme="1"/>
        <rFont val="Calibri"/>
        <family val="2"/>
        <scheme val="minor"/>
      </rPr>
      <t>: elaboración propia con base en PEF-2018 y Cuenta Pública 2017 y 2018, SHCP.</t>
    </r>
  </si>
  <si>
    <t>Aprobado 2018</t>
  </si>
  <si>
    <t>Ejercido 2017</t>
  </si>
  <si>
    <t>Topes de deuda en
LIF-2018</t>
  </si>
  <si>
    <t>Cuadro 11. Endeudamiento Neto del Sector Público Federal en 2018</t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</si>
  <si>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Excluye la inversión del Gobierno Federal y de las Empresas Productivas del Estado hasta por un monto equivalente a 2.5% del PIB, de acuerdo con lo establecido en la Ley de Ingresos de la Federación para 2017 y 2018.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</si>
  <si>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Para 2017 y 2018 excluyen intereses compensados por 32,513.4 y 23,945 millones de pesos, respectivamente.</t>
    </r>
  </si>
  <si>
    <t>Fuente: elaboración propia con datos del PEF-2017 y Cuenta Pública 2016 y 2017, SHCP.</t>
  </si>
  <si>
    <t xml:space="preserve"> Ejercicio 2017</t>
  </si>
  <si>
    <t>Variación 2017-2018</t>
  </si>
  <si>
    <t>CUENTA PÚBLICA 2018</t>
  </si>
  <si>
    <t>2018</t>
  </si>
  <si>
    <t>Fuente: Informes sobre la Situación Económica, las Finanzas Públicas y la Deuda Pública al Cuarto Trimestre de 2018.</t>
  </si>
  <si>
    <r>
      <t xml:space="preserve">INGRESOS PRESUPUESTARIOS EXCEDENTES CAPTADOS EN 2018 </t>
    </r>
    <r>
      <rPr>
        <b/>
        <vertAlign val="superscript"/>
        <sz val="10"/>
        <rFont val="Calibri"/>
        <family val="2"/>
        <scheme val="minor"/>
      </rPr>
      <t>1/</t>
    </r>
  </si>
  <si>
    <t>Deuda bruta del sector público</t>
  </si>
  <si>
    <t>Ingresos Excedentes</t>
  </si>
  <si>
    <r>
      <rPr>
        <vertAlign val="superscript"/>
        <sz val="10"/>
        <color indexed="8"/>
        <rFont val="Calibri"/>
        <family val="2"/>
        <scheme val="minor"/>
      </rPr>
      <t>1</t>
    </r>
    <r>
      <rPr>
        <sz val="10"/>
        <color indexed="8"/>
        <rFont val="Calibri"/>
        <family val="2"/>
        <scheme val="minor"/>
      </rPr>
      <t xml:space="preserve"> Millones de dólares, con un tipo de cambio en el último día hábil de 2017 y 2018 de 19.7867 y 19.6829 pesos por dólar, respectivamente.</t>
    </r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</si>
  <si>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elaboración propia con datos de la LIF-2018 y Cuenta Pública 2018, SHCP.</t>
    </r>
  </si>
  <si>
    <r>
      <rPr>
        <vertAlign val="superscript"/>
        <sz val="10"/>
        <color indexed="8"/>
        <rFont val="Calibri"/>
        <family val="2"/>
        <scheme val="minor"/>
      </rPr>
      <t>1</t>
    </r>
    <r>
      <rPr>
        <sz val="10"/>
        <color indexed="8"/>
        <rFont val="Calibri"/>
        <family val="2"/>
        <scheme val="minor"/>
      </rPr>
      <t>Millones de dólares, con un tipo de cambio en el último día hábil de 2017 y 2018 de 19.7867 y 19.6829 pesos por dólar, respectivamente.</t>
    </r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</si>
  <si>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elaboración propia con datos de la Cuenta Pública 2017 y 2018, SHCP, y PIB de INEGI.</t>
    </r>
  </si>
  <si>
    <t>Gráfica 2. Deuda neta del sector público</t>
  </si>
  <si>
    <t>**Con un tipo de cambio en el último día hábil de 2017 y 2018 de 19.7867 y 19.6829 pesos por dólar, respectivamente.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</si>
</sst>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#,##0.0_);\(#,##0.0\)"/>
    <numFmt numFmtId="167" formatCode="0#"/>
    <numFmt numFmtId="168" formatCode="_(##0.0_)"/>
    <numFmt numFmtId="169" formatCode="_(#,#00_)"/>
    <numFmt numFmtId="170" formatCode="_(* #,##0.0_);[Black]_(* \(#,##0.0\);_(* &quot;-&quot;??_);_(@_)"/>
    <numFmt numFmtId="171" formatCode="General_)"/>
    <numFmt numFmtId="172" formatCode="_(* #,##0.00_);_(* \(#,##0.00\);_(* &quot;-&quot;??_);_(@_)"/>
    <numFmt numFmtId="173" formatCode="_-[$€-2]* #,##0.00_-;\-[$€-2]* #,##0.00_-;_-[$€-2]* &quot;-&quot;??_-"/>
    <numFmt numFmtId="174" formatCode="*-;*-;*-;*-"/>
    <numFmt numFmtId="175" formatCode="_(* #,##0_);_(* \(#,##0\);_(* &quot;-&quot;??_);_(@_)"/>
    <numFmt numFmtId="176" formatCode="0.000%"/>
    <numFmt numFmtId="177" formatCode="00"/>
    <numFmt numFmtId="178" formatCode="_-* #,##0.0_-;\-* #,##0.0_-;_-* &quot;-&quot;??_-;_-@_-"/>
    <numFmt numFmtId="179" formatCode="0.0%"/>
    <numFmt numFmtId="180" formatCode="_(#,#00.0_)"/>
    <numFmt numFmtId="181" formatCode="0.000"/>
    <numFmt numFmtId="182" formatCode="0.0000000000000000"/>
    <numFmt numFmtId="183" formatCode="#,##0.0000"/>
    <numFmt numFmtId="184" formatCode="0.000000000"/>
    <numFmt numFmtId="185" formatCode="###\ ###\ ###\ ###\ ##0"/>
  </numFmts>
  <fonts count="1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8"/>
      <name val="Arial"/>
      <family val="2"/>
    </font>
    <font>
      <sz val="9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u/>
      <sz val="10"/>
      <color indexed="12"/>
      <name val="Arial"/>
      <family val="2"/>
    </font>
    <font>
      <u/>
      <sz val="8"/>
      <color indexed="12"/>
      <name val="Courier"/>
      <family val="3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8"/>
      <color theme="1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0"/>
      <name val="Helv"/>
    </font>
    <font>
      <sz val="10"/>
      <name val="MS Sans Serif"/>
      <family val="2"/>
    </font>
    <font>
      <sz val="10"/>
      <name val="Times New Roman"/>
      <family val="1"/>
    </font>
    <font>
      <sz val="10"/>
      <name val="CG Omega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Tahoma"/>
      <family val="2"/>
    </font>
    <font>
      <sz val="12"/>
      <name val="Helv"/>
    </font>
    <font>
      <sz val="11"/>
      <color theme="1"/>
      <name val="Times New Roman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.5"/>
      <color rgb="FFFFFFFF"/>
      <name val="Calibri"/>
      <family val="2"/>
      <scheme val="minor"/>
    </font>
    <font>
      <sz val="7.5"/>
      <color rgb="FF000000"/>
      <name val="Calibri"/>
      <family val="2"/>
      <scheme val="minor"/>
    </font>
    <font>
      <vertAlign val="superscript"/>
      <sz val="7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rgb="FF222222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vertAlign val="superscript"/>
      <sz val="10"/>
      <color indexed="8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9"/>
      <color rgb="FF212121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u/>
      <sz val="10"/>
      <color indexed="8"/>
      <name val="Calibri"/>
      <family val="2"/>
      <scheme val="minor"/>
    </font>
    <font>
      <i/>
      <sz val="10"/>
      <color rgb="FFFF0000"/>
      <name val="Calibri"/>
      <family val="2"/>
      <scheme val="minor"/>
    </font>
    <font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4"/>
      <name val="Calibri"/>
      <family val="2"/>
    </font>
    <font>
      <u/>
      <sz val="10"/>
      <color theme="4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vertAlign val="superscript"/>
      <sz val="9.1999999999999993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vertAlign val="superscript"/>
      <sz val="9.1999999999999993"/>
      <color indexed="8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10"/>
      <name val="Calibri"/>
      <family val="2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435">
    <xf numFmtId="0" fontId="0" fillId="0" borderId="0"/>
    <xf numFmtId="43" fontId="4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4" fillId="0" borderId="0"/>
    <xf numFmtId="0" fontId="14" fillId="0" borderId="0"/>
    <xf numFmtId="0" fontId="18" fillId="0" borderId="0" applyNumberFormat="0" applyFill="0" applyBorder="0" applyAlignment="0" applyProtection="0"/>
    <xf numFmtId="171" fontId="18" fillId="0" borderId="0"/>
    <xf numFmtId="171" fontId="19" fillId="0" borderId="0"/>
    <xf numFmtId="171" fontId="18" fillId="0" borderId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5" borderId="0" applyNumberFormat="0" applyBorder="0" applyAlignment="0" applyProtection="0"/>
    <xf numFmtId="0" fontId="17" fillId="38" borderId="0" applyNumberFormat="0" applyBorder="0" applyAlignment="0" applyProtection="0"/>
    <xf numFmtId="0" fontId="17" fillId="36" borderId="0" applyNumberFormat="0" applyBorder="0" applyAlignment="0" applyProtection="0"/>
    <xf numFmtId="0" fontId="20" fillId="12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21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20" fillId="12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20" fillId="1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21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20" fillId="1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20" fillId="2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0" fillId="2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0" fillId="24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0" fillId="24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0" fillId="2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2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20" fillId="2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20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1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0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3" borderId="0" applyNumberFormat="0" applyBorder="0" applyAlignment="0" applyProtection="0"/>
    <xf numFmtId="0" fontId="17" fillId="38" borderId="0" applyNumberFormat="0" applyBorder="0" applyAlignment="0" applyProtection="0"/>
    <xf numFmtId="0" fontId="17" fillId="36" borderId="0" applyNumberFormat="0" applyBorder="0" applyAlignment="0" applyProtection="0"/>
    <xf numFmtId="0" fontId="20" fillId="13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21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20" fillId="13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20" fillId="17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1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0" fillId="17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0" fillId="21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1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0" fillId="21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0" fillId="2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0" fillId="2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0" fillId="29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21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20" fillId="29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20" fillId="33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21" fillId="48" borderId="0" applyNumberFormat="0" applyBorder="0" applyAlignment="0" applyProtection="0"/>
    <xf numFmtId="0" fontId="4" fillId="33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20" fillId="33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9" borderId="0" applyNumberFormat="0" applyBorder="0" applyAlignment="0" applyProtection="0"/>
    <xf numFmtId="0" fontId="22" fillId="36" borderId="0" applyNumberFormat="0" applyBorder="0" applyAlignment="0" applyProtection="0"/>
    <xf numFmtId="0" fontId="23" fillId="1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4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1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18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4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18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22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4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3" fillId="22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3" fillId="26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4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3" fillId="26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3" fillId="30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4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3" fillId="30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3" fillId="34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3" fillId="34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46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49" borderId="0" applyNumberFormat="0" applyBorder="0" applyAlignment="0" applyProtection="0"/>
    <xf numFmtId="0" fontId="22" fillId="56" borderId="0" applyNumberFormat="0" applyBorder="0" applyAlignment="0" applyProtection="0"/>
    <xf numFmtId="0" fontId="25" fillId="40" borderId="0" applyNumberFormat="0" applyBorder="0" applyAlignment="0" applyProtection="0"/>
    <xf numFmtId="0" fontId="26" fillId="4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8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6" fillId="4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9" fillId="35" borderId="20" applyNumberFormat="0" applyAlignment="0" applyProtection="0"/>
    <xf numFmtId="0" fontId="30" fillId="8" borderId="14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31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30" fillId="8" borderId="14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29" fillId="43" borderId="20" applyNumberFormat="0" applyAlignment="0" applyProtection="0"/>
    <xf numFmtId="0" fontId="32" fillId="9" borderId="17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4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2" fillId="9" borderId="17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5" fillId="0" borderId="16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7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5" fillId="0" borderId="16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0" fontId="33" fillId="57" borderId="21" applyNumberFormat="0" applyAlignment="0" applyProtection="0"/>
    <xf numFmtId="43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4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3" fillId="11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3" fillId="15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4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3" fillId="15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3" fillId="19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4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3" fillId="19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3" fillId="23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4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3" fillId="23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3" fillId="27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4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3" fillId="27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3" fillId="31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4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3" fillId="31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41" fillId="7" borderId="14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3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1" fillId="7" borderId="14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0" fontId="42" fillId="36" borderId="20" applyNumberFormat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7" fillId="41" borderId="0" applyNumberFormat="0" applyBorder="0" applyAlignment="0" applyProtection="0"/>
    <xf numFmtId="0" fontId="45" fillId="0" borderId="23" applyNumberFormat="0" applyFill="0" applyAlignment="0" applyProtection="0"/>
    <xf numFmtId="0" fontId="46" fillId="0" borderId="24" applyNumberFormat="0" applyFill="0" applyAlignment="0" applyProtection="0"/>
    <xf numFmtId="0" fontId="47" fillId="0" borderId="2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51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50" fillId="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42" fillId="36" borderId="20" applyNumberFormat="0" applyAlignment="0" applyProtection="0"/>
    <xf numFmtId="174" fontId="19" fillId="0" borderId="0" applyFont="0" applyFill="0" applyBorder="0" applyAlignment="0" applyProtection="0"/>
    <xf numFmtId="0" fontId="36" fillId="0" borderId="22" applyNumberFormat="0" applyFill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NumberFormat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3" fillId="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3" fillId="6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8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55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56" fillId="0" borderId="0"/>
    <xf numFmtId="0" fontId="56" fillId="0" borderId="0"/>
    <xf numFmtId="0" fontId="18" fillId="0" borderId="0"/>
    <xf numFmtId="0" fontId="18" fillId="0" borderId="0"/>
    <xf numFmtId="0" fontId="57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0" borderId="0"/>
    <xf numFmtId="0" fontId="4" fillId="0" borderId="0"/>
    <xf numFmtId="0" fontId="18" fillId="0" borderId="0"/>
    <xf numFmtId="171" fontId="19" fillId="0" borderId="0"/>
    <xf numFmtId="0" fontId="6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52" fillId="0" borderId="0"/>
    <xf numFmtId="0" fontId="61" fillId="0" borderId="0"/>
    <xf numFmtId="0" fontId="18" fillId="0" borderId="0"/>
    <xf numFmtId="0" fontId="17" fillId="0" borderId="0"/>
    <xf numFmtId="0" fontId="18" fillId="0" borderId="0"/>
    <xf numFmtId="0" fontId="61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62" fillId="0" borderId="0"/>
    <xf numFmtId="0" fontId="4" fillId="0" borderId="0"/>
    <xf numFmtId="17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171" fontId="18" fillId="0" borderId="0"/>
    <xf numFmtId="0" fontId="18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0" borderId="0"/>
    <xf numFmtId="171" fontId="18" fillId="0" borderId="0"/>
    <xf numFmtId="0" fontId="18" fillId="0" borderId="0"/>
    <xf numFmtId="0" fontId="4" fillId="0" borderId="0"/>
    <xf numFmtId="0" fontId="20" fillId="0" borderId="0"/>
    <xf numFmtId="0" fontId="18" fillId="0" borderId="0"/>
    <xf numFmtId="0" fontId="4" fillId="0" borderId="0"/>
    <xf numFmtId="0" fontId="19" fillId="0" borderId="0"/>
    <xf numFmtId="0" fontId="4" fillId="0" borderId="0"/>
    <xf numFmtId="0" fontId="20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10" borderId="1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20" fillId="10" borderId="18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18" fillId="37" borderId="26" applyNumberFormat="0" applyFont="0" applyAlignment="0" applyProtection="0"/>
    <xf numFmtId="0" fontId="64" fillId="35" borderId="27" applyNumberFormat="0" applyAlignment="0" applyProtection="0"/>
    <xf numFmtId="0" fontId="18" fillId="59" borderId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5" fillId="8" borderId="15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6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5" fillId="8" borderId="15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4" fillId="43" borderId="27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1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5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3" fillId="0" borderId="11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6" fillId="0" borderId="12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8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6" fillId="0" borderId="12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38" fillId="0" borderId="13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40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8" fillId="0" borderId="13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9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1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0" fillId="0" borderId="19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18" fillId="60" borderId="0"/>
    <xf numFmtId="0" fontId="6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91" fillId="0" borderId="0"/>
    <xf numFmtId="171" fontId="19" fillId="0" borderId="0"/>
    <xf numFmtId="0" fontId="1" fillId="0" borderId="0"/>
    <xf numFmtId="0" fontId="107" fillId="0" borderId="0"/>
    <xf numFmtId="0" fontId="21" fillId="0" borderId="0">
      <alignment vertical="top"/>
    </xf>
  </cellStyleXfs>
  <cellXfs count="666">
    <xf numFmtId="0" fontId="0" fillId="0" borderId="0" xfId="0"/>
    <xf numFmtId="0" fontId="8" fillId="2" borderId="0" xfId="0" applyFont="1" applyFill="1" applyBorder="1"/>
    <xf numFmtId="0" fontId="8" fillId="2" borderId="0" xfId="0" applyFont="1" applyFill="1"/>
    <xf numFmtId="0" fontId="0" fillId="2" borderId="0" xfId="0" applyFill="1"/>
    <xf numFmtId="0" fontId="9" fillId="2" borderId="0" xfId="0" applyFont="1" applyFill="1"/>
    <xf numFmtId="164" fontId="8" fillId="2" borderId="0" xfId="0" applyNumberFormat="1" applyFont="1" applyFill="1"/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left"/>
    </xf>
    <xf numFmtId="0" fontId="0" fillId="2" borderId="0" xfId="0" applyFill="1" applyAlignment="1">
      <alignment vertical="top"/>
    </xf>
    <xf numFmtId="0" fontId="15" fillId="2" borderId="0" xfId="0" applyFont="1" applyFill="1" applyAlignment="1">
      <alignment vertical="top"/>
    </xf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8" fillId="2" borderId="9" xfId="0" applyFont="1" applyFill="1" applyBorder="1"/>
    <xf numFmtId="0" fontId="8" fillId="2" borderId="9" xfId="0" applyFont="1" applyFill="1" applyBorder="1" applyAlignment="1">
      <alignment wrapText="1"/>
    </xf>
    <xf numFmtId="9" fontId="8" fillId="2" borderId="0" xfId="0" applyNumberFormat="1" applyFont="1" applyFill="1"/>
    <xf numFmtId="178" fontId="8" fillId="2" borderId="0" xfId="1" applyNumberFormat="1" applyFont="1" applyFill="1"/>
    <xf numFmtId="165" fontId="8" fillId="2" borderId="0" xfId="0" applyNumberFormat="1" applyFont="1" applyFill="1" applyAlignment="1">
      <alignment wrapText="1"/>
    </xf>
    <xf numFmtId="0" fontId="5" fillId="2" borderId="0" xfId="0" applyFont="1" applyFill="1" applyAlignment="1">
      <alignment wrapText="1"/>
    </xf>
    <xf numFmtId="168" fontId="84" fillId="0" borderId="0" xfId="0" applyNumberFormat="1" applyFont="1" applyFill="1" applyAlignment="1">
      <alignment horizontal="right" vertical="center" wrapText="1" indent="2"/>
    </xf>
    <xf numFmtId="168" fontId="82" fillId="0" borderId="0" xfId="0" applyNumberFormat="1" applyFont="1" applyFill="1" applyAlignment="1">
      <alignment horizontal="right" vertical="center" wrapText="1" indent="2"/>
    </xf>
    <xf numFmtId="168" fontId="82" fillId="0" borderId="0" xfId="0" applyNumberFormat="1" applyFont="1" applyFill="1" applyBorder="1" applyAlignment="1">
      <alignment horizontal="right" vertical="center" wrapText="1" indent="2"/>
    </xf>
    <xf numFmtId="168" fontId="84" fillId="0" borderId="0" xfId="0" applyNumberFormat="1" applyFont="1" applyFill="1" applyBorder="1" applyAlignment="1">
      <alignment horizontal="right" vertical="center" wrapText="1" indent="2"/>
    </xf>
    <xf numFmtId="168" fontId="84" fillId="0" borderId="0" xfId="1" applyNumberFormat="1" applyFont="1" applyFill="1" applyBorder="1" applyAlignment="1">
      <alignment horizontal="right" vertical="center" wrapText="1" indent="2"/>
    </xf>
    <xf numFmtId="0" fontId="8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vertical="top" wrapText="1"/>
    </xf>
    <xf numFmtId="0" fontId="8" fillId="61" borderId="0" xfId="0" applyFont="1" applyFill="1"/>
    <xf numFmtId="0" fontId="0" fillId="0" borderId="0" xfId="0" applyFont="1"/>
    <xf numFmtId="0" fontId="86" fillId="0" borderId="0" xfId="0" applyFont="1" applyFill="1" applyBorder="1" applyAlignment="1">
      <alignment horizontal="right" vertical="center"/>
    </xf>
    <xf numFmtId="0" fontId="86" fillId="0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 horizontal="right" vertical="center"/>
    </xf>
    <xf numFmtId="0" fontId="0" fillId="0" borderId="0" xfId="0" applyFont="1" applyFill="1" applyBorder="1"/>
    <xf numFmtId="0" fontId="0" fillId="0" borderId="0" xfId="0" applyFont="1" applyBorder="1"/>
    <xf numFmtId="0" fontId="8" fillId="0" borderId="0" xfId="0" applyFont="1"/>
    <xf numFmtId="0" fontId="92" fillId="0" borderId="0" xfId="0" applyFont="1"/>
    <xf numFmtId="0" fontId="8" fillId="0" borderId="0" xfId="0" applyFont="1" applyBorder="1"/>
    <xf numFmtId="0" fontId="6" fillId="2" borderId="0" xfId="0" applyFont="1" applyFill="1" applyBorder="1" applyAlignment="1">
      <alignment vertical="top" wrapText="1"/>
    </xf>
    <xf numFmtId="0" fontId="86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" fillId="61" borderId="0" xfId="3" applyFont="1" applyFill="1" applyBorder="1" applyAlignment="1">
      <alignment horizontal="left" vertical="center" wrapText="1" indent="2"/>
    </xf>
    <xf numFmtId="167" fontId="8" fillId="61" borderId="0" xfId="5" applyNumberFormat="1" applyFont="1" applyFill="1" applyBorder="1" applyAlignment="1">
      <alignment horizontal="left" vertical="top" indent="2"/>
    </xf>
    <xf numFmtId="0" fontId="0" fillId="2" borderId="0" xfId="0" applyFont="1" applyFill="1"/>
    <xf numFmtId="0" fontId="8" fillId="61" borderId="37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61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0" fontId="12" fillId="61" borderId="0" xfId="3" applyFont="1" applyFill="1" applyBorder="1" applyAlignment="1">
      <alignment horizontal="left" vertical="center" wrapText="1" indent="1"/>
    </xf>
    <xf numFmtId="0" fontId="13" fillId="61" borderId="0" xfId="3" applyFont="1" applyFill="1" applyBorder="1" applyAlignment="1">
      <alignment horizontal="left" vertical="center" wrapText="1" indent="2"/>
    </xf>
    <xf numFmtId="0" fontId="5" fillId="3" borderId="6" xfId="3" applyFont="1" applyFill="1" applyBorder="1" applyAlignment="1">
      <alignment horizontal="left" vertical="center" wrapText="1" indent="1"/>
    </xf>
    <xf numFmtId="0" fontId="5" fillId="3" borderId="2" xfId="3" applyFont="1" applyFill="1" applyBorder="1" applyAlignment="1">
      <alignment horizontal="center" vertical="center" wrapText="1"/>
    </xf>
    <xf numFmtId="0" fontId="12" fillId="61" borderId="0" xfId="3" applyFont="1" applyFill="1" applyBorder="1" applyAlignment="1">
      <alignment horizontal="left" vertical="center"/>
    </xf>
    <xf numFmtId="0" fontId="13" fillId="61" borderId="0" xfId="3" applyFont="1" applyFill="1" applyBorder="1" applyAlignment="1">
      <alignment horizontal="left" vertical="center" indent="2"/>
    </xf>
    <xf numFmtId="0" fontId="7" fillId="3" borderId="6" xfId="0" applyFont="1" applyFill="1" applyBorder="1" applyAlignment="1">
      <alignment horizontal="center" vertical="center"/>
    </xf>
    <xf numFmtId="0" fontId="8" fillId="61" borderId="0" xfId="0" applyFont="1" applyFill="1" applyBorder="1" applyAlignment="1">
      <alignment horizontal="left" vertical="center" indent="1"/>
    </xf>
    <xf numFmtId="0" fontId="7" fillId="61" borderId="0" xfId="5" applyFont="1" applyFill="1" applyBorder="1" applyAlignment="1">
      <alignment vertical="center"/>
    </xf>
    <xf numFmtId="167" fontId="6" fillId="61" borderId="0" xfId="5" applyNumberFormat="1" applyFont="1" applyFill="1" applyBorder="1" applyAlignment="1">
      <alignment horizontal="left" vertical="top" wrapText="1" indent="2"/>
    </xf>
    <xf numFmtId="165" fontId="8" fillId="0" borderId="0" xfId="0" applyNumberFormat="1" applyFont="1" applyFill="1" applyBorder="1" applyAlignment="1">
      <alignment horizontal="right" vertical="center" indent="2"/>
    </xf>
    <xf numFmtId="167" fontId="6" fillId="61" borderId="0" xfId="5" applyNumberFormat="1" applyFont="1" applyFill="1" applyBorder="1" applyAlignment="1">
      <alignment horizontal="left" vertical="top" indent="2"/>
    </xf>
    <xf numFmtId="0" fontId="8" fillId="61" borderId="0" xfId="0" applyFont="1" applyFill="1" applyBorder="1" applyAlignment="1">
      <alignment horizontal="left" vertical="center" indent="2"/>
    </xf>
    <xf numFmtId="0" fontId="8" fillId="2" borderId="36" xfId="0" applyFont="1" applyFill="1" applyBorder="1"/>
    <xf numFmtId="0" fontId="5" fillId="61" borderId="0" xfId="0" applyFont="1" applyFill="1" applyBorder="1"/>
    <xf numFmtId="0" fontId="8" fillId="0" borderId="0" xfId="0" applyFont="1" applyFill="1"/>
    <xf numFmtId="0" fontId="9" fillId="0" borderId="0" xfId="0" applyFont="1" applyFill="1"/>
    <xf numFmtId="0" fontId="7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8" fillId="61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99" fillId="0" borderId="0" xfId="0" applyFont="1" applyFill="1"/>
    <xf numFmtId="0" fontId="8" fillId="0" borderId="0" xfId="0" applyFont="1" applyFill="1" applyBorder="1" applyAlignment="1">
      <alignment horizontal="left" vertical="top" wrapText="1"/>
    </xf>
    <xf numFmtId="165" fontId="6" fillId="0" borderId="0" xfId="0" applyNumberFormat="1" applyFont="1" applyFill="1"/>
    <xf numFmtId="0" fontId="100" fillId="2" borderId="0" xfId="2" applyFont="1" applyFill="1" applyAlignment="1" applyProtection="1"/>
    <xf numFmtId="0" fontId="8" fillId="0" borderId="9" xfId="0" applyFont="1" applyFill="1" applyBorder="1"/>
    <xf numFmtId="0" fontId="82" fillId="0" borderId="0" xfId="0" applyFont="1"/>
    <xf numFmtId="0" fontId="8" fillId="61" borderId="0" xfId="0" applyFont="1" applyFill="1" applyBorder="1" applyAlignment="1">
      <alignment wrapText="1"/>
    </xf>
    <xf numFmtId="0" fontId="7" fillId="2" borderId="0" xfId="5" applyFont="1" applyFill="1" applyBorder="1" applyAlignment="1">
      <alignment horizontal="left" wrapText="1" indent="1"/>
    </xf>
    <xf numFmtId="0" fontId="7" fillId="61" borderId="0" xfId="5" applyFont="1" applyFill="1" applyBorder="1" applyAlignment="1">
      <alignment horizontal="left" wrapText="1" indent="1"/>
    </xf>
    <xf numFmtId="167" fontId="7" fillId="2" borderId="0" xfId="5" applyNumberFormat="1" applyFont="1" applyFill="1" applyBorder="1" applyAlignment="1">
      <alignment horizontal="left" vertical="top" wrapText="1" indent="2"/>
    </xf>
    <xf numFmtId="167" fontId="6" fillId="61" borderId="0" xfId="5" applyNumberFormat="1" applyFont="1" applyFill="1" applyBorder="1" applyAlignment="1">
      <alignment horizontal="left" vertical="top" wrapText="1" indent="3"/>
    </xf>
    <xf numFmtId="167" fontId="6" fillId="2" borderId="0" xfId="5" applyNumberFormat="1" applyFont="1" applyFill="1" applyBorder="1" applyAlignment="1">
      <alignment horizontal="left" vertical="top" wrapText="1" indent="3"/>
    </xf>
    <xf numFmtId="167" fontId="6" fillId="2" borderId="0" xfId="5" applyNumberFormat="1" applyFont="1" applyFill="1" applyBorder="1" applyAlignment="1">
      <alignment horizontal="left" vertical="top" indent="3"/>
    </xf>
    <xf numFmtId="167" fontId="6" fillId="61" borderId="0" xfId="5" applyNumberFormat="1" applyFont="1" applyFill="1" applyBorder="1" applyAlignment="1">
      <alignment horizontal="left" vertical="top" indent="3"/>
    </xf>
    <xf numFmtId="167" fontId="7" fillId="61" borderId="0" xfId="5" applyNumberFormat="1" applyFont="1" applyFill="1" applyBorder="1" applyAlignment="1">
      <alignment horizontal="left" vertical="top" wrapText="1" indent="2"/>
    </xf>
    <xf numFmtId="0" fontId="7" fillId="3" borderId="7" xfId="0" applyFont="1" applyFill="1" applyBorder="1" applyAlignment="1">
      <alignment horizontal="center" vertical="center" wrapText="1"/>
    </xf>
    <xf numFmtId="0" fontId="8" fillId="61" borderId="40" xfId="0" applyFont="1" applyFill="1" applyBorder="1" applyAlignment="1">
      <alignment horizontal="left" vertical="center" indent="1"/>
    </xf>
    <xf numFmtId="182" fontId="0" fillId="2" borderId="0" xfId="0" applyNumberFormat="1" applyFont="1" applyFill="1"/>
    <xf numFmtId="3" fontId="0" fillId="2" borderId="0" xfId="0" applyNumberFormat="1" applyFont="1" applyFill="1"/>
    <xf numFmtId="165" fontId="0" fillId="2" borderId="0" xfId="0" applyNumberFormat="1" applyFont="1" applyFill="1"/>
    <xf numFmtId="164" fontId="0" fillId="2" borderId="0" xfId="0" applyNumberFormat="1" applyFont="1" applyFill="1"/>
    <xf numFmtId="2" fontId="0" fillId="2" borderId="0" xfId="0" applyNumberFormat="1" applyFont="1" applyFill="1"/>
    <xf numFmtId="181" fontId="0" fillId="2" borderId="0" xfId="0" applyNumberFormat="1" applyFont="1" applyFill="1"/>
    <xf numFmtId="0" fontId="101" fillId="0" borderId="0" xfId="0" applyFont="1"/>
    <xf numFmtId="0" fontId="103" fillId="61" borderId="0" xfId="3" applyFont="1" applyFill="1" applyBorder="1" applyAlignment="1">
      <alignment horizontal="left" vertical="center"/>
    </xf>
    <xf numFmtId="0" fontId="6" fillId="2" borderId="0" xfId="3" applyFont="1" applyFill="1" applyBorder="1" applyAlignment="1">
      <alignment horizontal="left"/>
    </xf>
    <xf numFmtId="170" fontId="6" fillId="2" borderId="0" xfId="3" applyNumberFormat="1" applyFont="1" applyFill="1" applyBorder="1" applyAlignment="1">
      <alignment vertical="center"/>
    </xf>
    <xf numFmtId="170" fontId="8" fillId="2" borderId="0" xfId="0" applyNumberFormat="1" applyFont="1" applyFill="1"/>
    <xf numFmtId="0" fontId="8" fillId="2" borderId="0" xfId="0" applyFont="1" applyFill="1" applyAlignment="1">
      <alignment vertical="center"/>
    </xf>
    <xf numFmtId="170" fontId="6" fillId="2" borderId="0" xfId="3" applyNumberFormat="1" applyFont="1" applyFill="1" applyBorder="1"/>
    <xf numFmtId="0" fontId="13" fillId="2" borderId="0" xfId="3" applyFont="1" applyFill="1" applyBorder="1" applyAlignment="1">
      <alignment horizontal="left" vertical="center" wrapText="1" indent="2"/>
    </xf>
    <xf numFmtId="0" fontId="94" fillId="2" borderId="0" xfId="3" applyFont="1" applyFill="1" applyBorder="1" applyAlignment="1">
      <alignment horizontal="left" vertical="center" wrapText="1" indent="2"/>
    </xf>
    <xf numFmtId="0" fontId="94" fillId="2" borderId="0" xfId="3" applyFont="1" applyFill="1" applyBorder="1" applyAlignment="1">
      <alignment horizontal="left" vertical="center" wrapText="1" indent="3"/>
    </xf>
    <xf numFmtId="0" fontId="94" fillId="2" borderId="35" xfId="3" applyFont="1" applyFill="1" applyBorder="1" applyAlignment="1">
      <alignment horizontal="left" vertical="center" wrapText="1" indent="3"/>
    </xf>
    <xf numFmtId="0" fontId="12" fillId="2" borderId="0" xfId="3" applyFont="1" applyFill="1" applyBorder="1" applyAlignment="1">
      <alignment horizontal="left" vertical="center"/>
    </xf>
    <xf numFmtId="0" fontId="13" fillId="2" borderId="0" xfId="3" applyFont="1" applyFill="1" applyBorder="1" applyAlignment="1">
      <alignment horizontal="left" vertical="center" indent="2"/>
    </xf>
    <xf numFmtId="0" fontId="94" fillId="2" borderId="0" xfId="3" applyFont="1" applyFill="1" applyBorder="1" applyAlignment="1">
      <alignment horizontal="left" vertical="center" indent="3"/>
    </xf>
    <xf numFmtId="0" fontId="102" fillId="0" borderId="0" xfId="0" applyFont="1"/>
    <xf numFmtId="165" fontId="6" fillId="2" borderId="0" xfId="0" applyNumberFormat="1" applyFont="1" applyFill="1" applyBorder="1" applyAlignment="1">
      <alignment horizontal="right" vertical="center" indent="2"/>
    </xf>
    <xf numFmtId="3" fontId="6" fillId="2" borderId="0" xfId="0" applyNumberFormat="1" applyFont="1" applyFill="1" applyBorder="1" applyAlignment="1">
      <alignment horizontal="right" vertical="center" indent="1"/>
    </xf>
    <xf numFmtId="165" fontId="6" fillId="61" borderId="0" xfId="0" applyNumberFormat="1" applyFont="1" applyFill="1" applyBorder="1" applyAlignment="1">
      <alignment horizontal="right" vertical="center" indent="2"/>
    </xf>
    <xf numFmtId="3" fontId="6" fillId="61" borderId="0" xfId="0" applyNumberFormat="1" applyFont="1" applyFill="1" applyBorder="1" applyAlignment="1">
      <alignment horizontal="right" vertical="center" indent="1"/>
    </xf>
    <xf numFmtId="165" fontId="7" fillId="2" borderId="0" xfId="5" applyNumberFormat="1" applyFont="1" applyFill="1" applyBorder="1" applyAlignment="1">
      <alignment horizontal="right" vertical="center" wrapText="1" indent="2"/>
    </xf>
    <xf numFmtId="3" fontId="7" fillId="2" borderId="0" xfId="5" applyNumberFormat="1" applyFont="1" applyFill="1" applyBorder="1" applyAlignment="1">
      <alignment horizontal="right" vertical="center" wrapText="1" indent="1"/>
    </xf>
    <xf numFmtId="165" fontId="7" fillId="61" borderId="0" xfId="5" applyNumberFormat="1" applyFont="1" applyFill="1" applyBorder="1" applyAlignment="1">
      <alignment horizontal="right" vertical="center" wrapText="1" indent="2"/>
    </xf>
    <xf numFmtId="3" fontId="7" fillId="61" borderId="0" xfId="5" applyNumberFormat="1" applyFont="1" applyFill="1" applyBorder="1" applyAlignment="1">
      <alignment horizontal="right" vertical="center" wrapText="1" indent="1"/>
    </xf>
    <xf numFmtId="0" fontId="5" fillId="2" borderId="0" xfId="0" applyFont="1" applyFill="1" applyBorder="1"/>
    <xf numFmtId="165" fontId="7" fillId="61" borderId="0" xfId="1" applyNumberFormat="1" applyFont="1" applyFill="1" applyBorder="1" applyAlignment="1">
      <alignment horizontal="right" vertical="center" indent="1"/>
    </xf>
    <xf numFmtId="165" fontId="6" fillId="0" borderId="0" xfId="1" applyNumberFormat="1" applyFont="1" applyFill="1" applyBorder="1" applyAlignment="1">
      <alignment horizontal="right" vertical="center" indent="1"/>
    </xf>
    <xf numFmtId="165" fontId="6" fillId="61" borderId="0" xfId="1" applyNumberFormat="1" applyFont="1" applyFill="1" applyBorder="1" applyAlignment="1">
      <alignment horizontal="right" vertical="center" indent="1"/>
    </xf>
    <xf numFmtId="3" fontId="7" fillId="61" borderId="0" xfId="1" applyNumberFormat="1" applyFont="1" applyFill="1" applyBorder="1" applyAlignment="1">
      <alignment horizontal="right" vertical="center" indent="1"/>
    </xf>
    <xf numFmtId="164" fontId="7" fillId="2" borderId="0" xfId="0" applyNumberFormat="1" applyFont="1" applyFill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 indent="1"/>
    </xf>
    <xf numFmtId="164" fontId="6" fillId="2" borderId="0" xfId="0" applyNumberFormat="1" applyFont="1" applyFill="1" applyAlignment="1">
      <alignment horizontal="right" vertical="center"/>
    </xf>
    <xf numFmtId="3" fontId="6" fillId="61" borderId="0" xfId="1" applyNumberFormat="1" applyFont="1" applyFill="1" applyBorder="1" applyAlignment="1">
      <alignment horizontal="right" vertical="center" indent="1"/>
    </xf>
    <xf numFmtId="164" fontId="6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/>
    <xf numFmtId="3" fontId="6" fillId="61" borderId="0" xfId="0" applyNumberFormat="1" applyFont="1" applyFill="1" applyAlignment="1">
      <alignment horizontal="right" vertical="center" indent="1"/>
    </xf>
    <xf numFmtId="0" fontId="5" fillId="2" borderId="0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left" vertical="center" indent="2"/>
    </xf>
    <xf numFmtId="0" fontId="5" fillId="61" borderId="47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indent="1"/>
    </xf>
    <xf numFmtId="3" fontId="6" fillId="61" borderId="40" xfId="1" applyNumberFormat="1" applyFont="1" applyFill="1" applyBorder="1" applyAlignment="1">
      <alignment horizontal="right" vertical="center" indent="1"/>
    </xf>
    <xf numFmtId="0" fontId="5" fillId="2" borderId="0" xfId="0" applyFont="1" applyFill="1"/>
    <xf numFmtId="164" fontId="8" fillId="2" borderId="0" xfId="0" applyNumberFormat="1" applyFont="1" applyFill="1" applyAlignment="1">
      <alignment horizontal="right" vertical="center" indent="1"/>
    </xf>
    <xf numFmtId="0" fontId="5" fillId="61" borderId="0" xfId="0" applyFont="1" applyFill="1" applyAlignment="1">
      <alignment horizontal="left" indent="1"/>
    </xf>
    <xf numFmtId="3" fontId="5" fillId="61" borderId="0" xfId="0" applyNumberFormat="1" applyFont="1" applyFill="1" applyAlignment="1">
      <alignment horizontal="right" vertical="center" indent="1"/>
    </xf>
    <xf numFmtId="164" fontId="5" fillId="61" borderId="0" xfId="0" applyNumberFormat="1" applyFont="1" applyFill="1" applyAlignment="1">
      <alignment horizontal="right" vertical="center" indent="1"/>
    </xf>
    <xf numFmtId="0" fontId="93" fillId="2" borderId="0" xfId="0" applyFont="1" applyFill="1" applyAlignment="1">
      <alignment horizontal="left" indent="2"/>
    </xf>
    <xf numFmtId="0" fontId="8" fillId="61" borderId="0" xfId="0" applyFont="1" applyFill="1" applyAlignment="1">
      <alignment horizontal="left" indent="3"/>
    </xf>
    <xf numFmtId="164" fontId="8" fillId="61" borderId="0" xfId="0" applyNumberFormat="1" applyFont="1" applyFill="1" applyAlignment="1">
      <alignment horizontal="right" vertical="center" indent="1"/>
    </xf>
    <xf numFmtId="0" fontId="8" fillId="2" borderId="0" xfId="0" applyFont="1" applyFill="1" applyAlignment="1">
      <alignment horizontal="left" indent="3"/>
    </xf>
    <xf numFmtId="0" fontId="8" fillId="2" borderId="0" xfId="0" applyFont="1" applyFill="1" applyAlignment="1">
      <alignment horizontal="left" indent="4"/>
    </xf>
    <xf numFmtId="0" fontId="8" fillId="61" borderId="0" xfId="0" applyFont="1" applyFill="1" applyAlignment="1">
      <alignment horizontal="left" indent="4"/>
    </xf>
    <xf numFmtId="0" fontId="93" fillId="61" borderId="0" xfId="0" applyFont="1" applyFill="1" applyAlignment="1">
      <alignment horizontal="left" indent="2"/>
    </xf>
    <xf numFmtId="164" fontId="5" fillId="2" borderId="0" xfId="0" applyNumberFormat="1" applyFont="1" applyFill="1" applyAlignment="1">
      <alignment horizontal="right" vertical="center" indent="1"/>
    </xf>
    <xf numFmtId="0" fontId="8" fillId="2" borderId="0" xfId="0" applyFont="1" applyFill="1" applyAlignment="1">
      <alignment horizontal="left" indent="2"/>
    </xf>
    <xf numFmtId="0" fontId="8" fillId="61" borderId="0" xfId="0" applyFont="1" applyFill="1" applyAlignment="1">
      <alignment horizontal="left" indent="2"/>
    </xf>
    <xf numFmtId="0" fontId="5" fillId="3" borderId="42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vertical="center"/>
    </xf>
    <xf numFmtId="0" fontId="6" fillId="2" borderId="0" xfId="0" applyFont="1" applyFill="1"/>
    <xf numFmtId="3" fontId="6" fillId="61" borderId="0" xfId="0" applyNumberFormat="1" applyFont="1" applyFill="1" applyBorder="1" applyAlignment="1">
      <alignment horizontal="right" vertical="center" wrapText="1" indent="1"/>
    </xf>
    <xf numFmtId="10" fontId="0" fillId="2" borderId="0" xfId="2426" applyNumberFormat="1" applyFont="1" applyFill="1"/>
    <xf numFmtId="3" fontId="6" fillId="0" borderId="0" xfId="0" applyNumberFormat="1" applyFont="1" applyFill="1" applyAlignment="1">
      <alignment horizontal="right" vertical="center" indent="1"/>
    </xf>
    <xf numFmtId="164" fontId="6" fillId="0" borderId="0" xfId="0" applyNumberFormat="1" applyFont="1" applyFill="1" applyBorder="1" applyAlignment="1">
      <alignment horizontal="right" vertical="center" wrapText="1" indent="1"/>
    </xf>
    <xf numFmtId="164" fontId="6" fillId="61" borderId="0" xfId="0" applyNumberFormat="1" applyFont="1" applyFill="1" applyBorder="1" applyAlignment="1">
      <alignment horizontal="right" vertical="center" wrapText="1" indent="1"/>
    </xf>
    <xf numFmtId="0" fontId="5" fillId="3" borderId="6" xfId="3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vertical="center" wrapText="1"/>
    </xf>
    <xf numFmtId="3" fontId="6" fillId="0" borderId="40" xfId="0" applyNumberFormat="1" applyFont="1" applyFill="1" applyBorder="1" applyAlignment="1">
      <alignment horizontal="right" vertical="center" indent="1"/>
    </xf>
    <xf numFmtId="164" fontId="6" fillId="0" borderId="40" xfId="0" applyNumberFormat="1" applyFont="1" applyFill="1" applyBorder="1" applyAlignment="1">
      <alignment horizontal="right" vertical="center" wrapText="1" inden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4" fillId="2" borderId="0" xfId="2432" applyFont="1" applyFill="1"/>
    <xf numFmtId="164" fontId="4" fillId="2" borderId="0" xfId="2432" applyNumberFormat="1" applyFont="1" applyFill="1"/>
    <xf numFmtId="169" fontId="4" fillId="2" borderId="0" xfId="2432" applyNumberFormat="1" applyFont="1" applyFill="1"/>
    <xf numFmtId="0" fontId="93" fillId="2" borderId="40" xfId="3" applyFont="1" applyFill="1" applyBorder="1" applyAlignment="1">
      <alignment horizontal="left" vertical="center" indent="3"/>
    </xf>
    <xf numFmtId="0" fontId="4" fillId="2" borderId="0" xfId="2432" applyFont="1" applyFill="1" applyBorder="1"/>
    <xf numFmtId="183" fontId="107" fillId="2" borderId="0" xfId="2433" applyNumberFormat="1" applyFill="1" applyBorder="1" applyAlignment="1">
      <alignment horizontal="right" vertical="center"/>
    </xf>
    <xf numFmtId="183" fontId="0" fillId="2" borderId="0" xfId="0" applyNumberFormat="1" applyFill="1" applyBorder="1" applyAlignment="1">
      <alignment horizontal="right" vertical="center"/>
    </xf>
    <xf numFmtId="169" fontId="8" fillId="2" borderId="0" xfId="0" applyNumberFormat="1" applyFont="1" applyFill="1"/>
    <xf numFmtId="180" fontId="8" fillId="2" borderId="0" xfId="0" applyNumberFormat="1" applyFont="1" applyFill="1"/>
    <xf numFmtId="0" fontId="13" fillId="2" borderId="40" xfId="3" applyFont="1" applyFill="1" applyBorder="1" applyAlignment="1">
      <alignment horizontal="left" vertical="center" indent="2"/>
    </xf>
    <xf numFmtId="164" fontId="0" fillId="2" borderId="0" xfId="0" applyNumberFormat="1" applyFill="1"/>
    <xf numFmtId="3" fontId="6" fillId="0" borderId="40" xfId="0" applyNumberFormat="1" applyFont="1" applyFill="1" applyBorder="1" applyAlignment="1">
      <alignment horizontal="right" vertical="center" wrapText="1" indent="1"/>
    </xf>
    <xf numFmtId="3" fontId="6" fillId="0" borderId="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5" fillId="3" borderId="7" xfId="3" applyFont="1" applyFill="1" applyBorder="1" applyAlignment="1">
      <alignment horizontal="center" vertical="center" wrapText="1"/>
    </xf>
    <xf numFmtId="0" fontId="5" fillId="62" borderId="2" xfId="0" applyFont="1" applyFill="1" applyBorder="1" applyAlignment="1">
      <alignment horizontal="center" vertical="center" wrapText="1"/>
    </xf>
    <xf numFmtId="0" fontId="5" fillId="62" borderId="5" xfId="0" applyFont="1" applyFill="1" applyBorder="1" applyAlignment="1">
      <alignment horizontal="center" vertical="center" wrapText="1"/>
    </xf>
    <xf numFmtId="0" fontId="5" fillId="62" borderId="41" xfId="0" applyFont="1" applyFill="1" applyBorder="1" applyAlignment="1">
      <alignment horizontal="center" vertical="center"/>
    </xf>
    <xf numFmtId="0" fontId="5" fillId="62" borderId="42" xfId="0" applyFont="1" applyFill="1" applyBorder="1" applyAlignment="1">
      <alignment horizontal="center" vertical="center"/>
    </xf>
    <xf numFmtId="0" fontId="5" fillId="62" borderId="6" xfId="0" applyFont="1" applyFill="1" applyBorder="1" applyAlignment="1">
      <alignment horizontal="center" vertical="center"/>
    </xf>
    <xf numFmtId="0" fontId="5" fillId="62" borderId="7" xfId="0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right" indent="1"/>
    </xf>
    <xf numFmtId="164" fontId="5" fillId="61" borderId="0" xfId="0" applyNumberFormat="1" applyFont="1" applyFill="1" applyAlignment="1">
      <alignment horizontal="right" indent="1"/>
    </xf>
    <xf numFmtId="164" fontId="8" fillId="2" borderId="0" xfId="0" applyNumberFormat="1" applyFont="1" applyFill="1" applyAlignment="1">
      <alignment horizontal="right" indent="1"/>
    </xf>
    <xf numFmtId="164" fontId="8" fillId="61" borderId="0" xfId="0" applyNumberFormat="1" applyFont="1" applyFill="1" applyAlignment="1">
      <alignment horizontal="right" indent="1"/>
    </xf>
    <xf numFmtId="164" fontId="8" fillId="61" borderId="35" xfId="0" applyNumberFormat="1" applyFont="1" applyFill="1" applyBorder="1" applyAlignment="1">
      <alignment horizontal="right" indent="1"/>
    </xf>
    <xf numFmtId="164" fontId="8" fillId="61" borderId="40" xfId="0" applyNumberFormat="1" applyFont="1" applyFill="1" applyBorder="1" applyAlignment="1">
      <alignment horizontal="right" indent="1"/>
    </xf>
    <xf numFmtId="164" fontId="8" fillId="2" borderId="0" xfId="0" applyNumberFormat="1" applyFont="1" applyFill="1" applyBorder="1" applyAlignment="1">
      <alignment horizontal="right" vertical="center" indent="1"/>
    </xf>
    <xf numFmtId="3" fontId="8" fillId="2" borderId="0" xfId="2426" applyNumberFormat="1" applyFont="1" applyFill="1" applyBorder="1"/>
    <xf numFmtId="179" fontId="8" fillId="2" borderId="0" xfId="2426" applyNumberFormat="1" applyFont="1" applyFill="1" applyBorder="1"/>
    <xf numFmtId="179" fontId="6" fillId="2" borderId="0" xfId="2426" applyNumberFormat="1" applyFont="1" applyFill="1" applyBorder="1"/>
    <xf numFmtId="164" fontId="93" fillId="2" borderId="0" xfId="0" applyNumberFormat="1" applyFont="1" applyFill="1" applyBorder="1" applyAlignment="1">
      <alignment horizontal="right" vertical="center" indent="1"/>
    </xf>
    <xf numFmtId="3" fontId="8" fillId="2" borderId="0" xfId="0" applyNumberFormat="1" applyFont="1" applyFill="1" applyBorder="1" applyAlignment="1">
      <alignment horizontal="right" vertical="center" indent="1"/>
    </xf>
    <xf numFmtId="1" fontId="8" fillId="2" borderId="0" xfId="2426" applyNumberFormat="1" applyFont="1" applyFill="1" applyBorder="1"/>
    <xf numFmtId="164" fontId="6" fillId="61" borderId="0" xfId="0" applyNumberFormat="1" applyFont="1" applyFill="1" applyBorder="1" applyAlignment="1">
      <alignment horizontal="right" vertical="center" indent="1"/>
    </xf>
    <xf numFmtId="3" fontId="7" fillId="2" borderId="0" xfId="0" applyNumberFormat="1" applyFont="1" applyFill="1" applyBorder="1" applyAlignment="1">
      <alignment horizontal="right" vertical="center" indent="1"/>
    </xf>
    <xf numFmtId="164" fontId="5" fillId="2" borderId="0" xfId="0" applyNumberFormat="1" applyFont="1" applyFill="1" applyBorder="1" applyAlignment="1">
      <alignment horizontal="right" vertical="center" indent="1"/>
    </xf>
    <xf numFmtId="3" fontId="106" fillId="2" borderId="0" xfId="0" applyNumberFormat="1" applyFont="1" applyFill="1" applyBorder="1" applyAlignment="1">
      <alignment horizontal="right" vertical="center" indent="1"/>
    </xf>
    <xf numFmtId="0" fontId="8" fillId="2" borderId="0" xfId="0" applyFont="1" applyFill="1" applyBorder="1" applyAlignment="1">
      <alignment horizontal="left" indent="2"/>
    </xf>
    <xf numFmtId="164" fontId="6" fillId="2" borderId="0" xfId="0" applyNumberFormat="1" applyFont="1" applyFill="1" applyBorder="1" applyAlignment="1">
      <alignment horizontal="right" vertical="center" indent="1"/>
    </xf>
    <xf numFmtId="0" fontId="6" fillId="2" borderId="0" xfId="0" applyFont="1" applyFill="1" applyBorder="1" applyAlignment="1">
      <alignment horizontal="right" vertical="center" indent="1"/>
    </xf>
    <xf numFmtId="3" fontId="5" fillId="2" borderId="0" xfId="0" applyNumberFormat="1" applyFont="1" applyFill="1" applyAlignment="1">
      <alignment horizontal="right" indent="1"/>
    </xf>
    <xf numFmtId="3" fontId="5" fillId="61" borderId="0" xfId="0" applyNumberFormat="1" applyFont="1" applyFill="1" applyAlignment="1">
      <alignment horizontal="right" indent="1"/>
    </xf>
    <xf numFmtId="3" fontId="8" fillId="2" borderId="0" xfId="0" applyNumberFormat="1" applyFont="1" applyFill="1" applyAlignment="1">
      <alignment horizontal="right" indent="1"/>
    </xf>
    <xf numFmtId="3" fontId="8" fillId="61" borderId="0" xfId="0" applyNumberFormat="1" applyFont="1" applyFill="1" applyAlignment="1">
      <alignment horizontal="right" indent="1"/>
    </xf>
    <xf numFmtId="0" fontId="8" fillId="2" borderId="0" xfId="0" applyFont="1" applyFill="1" applyAlignment="1">
      <alignment horizontal="left" wrapText="1" indent="3"/>
    </xf>
    <xf numFmtId="165" fontId="8" fillId="2" borderId="0" xfId="0" applyNumberFormat="1" applyFont="1" applyFill="1" applyAlignment="1">
      <alignment horizontal="right" indent="1"/>
    </xf>
    <xf numFmtId="0" fontId="8" fillId="2" borderId="0" xfId="0" applyFont="1" applyFill="1" applyAlignment="1">
      <alignment horizontal="right" indent="1"/>
    </xf>
    <xf numFmtId="0" fontId="5" fillId="2" borderId="0" xfId="0" applyFont="1" applyFill="1" applyAlignment="1">
      <alignment horizontal="left" indent="1"/>
    </xf>
    <xf numFmtId="0" fontId="93" fillId="2" borderId="0" xfId="0" applyFont="1" applyFill="1" applyAlignment="1">
      <alignment horizontal="left" indent="5"/>
    </xf>
    <xf numFmtId="3" fontId="93" fillId="2" borderId="0" xfId="0" applyNumberFormat="1" applyFont="1" applyFill="1" applyAlignment="1">
      <alignment horizontal="right" indent="1"/>
    </xf>
    <xf numFmtId="164" fontId="6" fillId="2" borderId="0" xfId="0" applyNumberFormat="1" applyFont="1" applyFill="1" applyAlignment="1">
      <alignment horizontal="right" indent="1"/>
    </xf>
    <xf numFmtId="0" fontId="8" fillId="61" borderId="35" xfId="0" applyFont="1" applyFill="1" applyBorder="1" applyAlignment="1">
      <alignment horizontal="left" indent="2"/>
    </xf>
    <xf numFmtId="3" fontId="8" fillId="61" borderId="35" xfId="0" applyNumberFormat="1" applyFont="1" applyFill="1" applyBorder="1" applyAlignment="1">
      <alignment horizontal="right" indent="1"/>
    </xf>
    <xf numFmtId="0" fontId="8" fillId="61" borderId="40" xfId="0" applyFont="1" applyFill="1" applyBorder="1" applyAlignment="1">
      <alignment horizontal="left" indent="2"/>
    </xf>
    <xf numFmtId="3" fontId="8" fillId="61" borderId="40" xfId="0" applyNumberFormat="1" applyFont="1" applyFill="1" applyBorder="1" applyAlignment="1">
      <alignment horizontal="right" indent="1"/>
    </xf>
    <xf numFmtId="0" fontId="5" fillId="61" borderId="0" xfId="0" applyFont="1" applyFill="1"/>
    <xf numFmtId="165" fontId="5" fillId="61" borderId="0" xfId="0" applyNumberFormat="1" applyFont="1" applyFill="1" applyAlignment="1">
      <alignment horizontal="right" vertical="center" indent="1"/>
    </xf>
    <xf numFmtId="3" fontId="8" fillId="61" borderId="40" xfId="0" applyNumberFormat="1" applyFont="1" applyFill="1" applyBorder="1" applyAlignment="1">
      <alignment horizontal="right" vertical="center" indent="1"/>
    </xf>
    <xf numFmtId="165" fontId="8" fillId="61" borderId="40" xfId="0" applyNumberFormat="1" applyFont="1" applyFill="1" applyBorder="1" applyAlignment="1">
      <alignment horizontal="right" vertical="center" indent="1"/>
    </xf>
    <xf numFmtId="164" fontId="8" fillId="61" borderId="40" xfId="0" applyNumberFormat="1" applyFont="1" applyFill="1" applyBorder="1" applyAlignment="1">
      <alignment horizontal="right" vertical="center" indent="1"/>
    </xf>
    <xf numFmtId="0" fontId="8" fillId="61" borderId="0" xfId="0" applyFont="1" applyFill="1" applyAlignment="1">
      <alignment horizontal="left" wrapText="1" indent="2"/>
    </xf>
    <xf numFmtId="0" fontId="7" fillId="61" borderId="0" xfId="0" applyFont="1" applyFill="1" applyBorder="1" applyAlignment="1">
      <alignment vertical="center" wrapText="1"/>
    </xf>
    <xf numFmtId="0" fontId="6" fillId="61" borderId="0" xfId="0" applyFont="1" applyFill="1" applyBorder="1" applyAlignment="1">
      <alignment horizontal="left" vertical="center" indent="2"/>
    </xf>
    <xf numFmtId="0" fontId="5" fillId="2" borderId="0" xfId="0" applyFont="1" applyFill="1" applyAlignment="1">
      <alignment horizontal="left" vertical="center"/>
    </xf>
    <xf numFmtId="0" fontId="0" fillId="2" borderId="0" xfId="0" applyFill="1"/>
    <xf numFmtId="3" fontId="5" fillId="2" borderId="0" xfId="0" applyNumberFormat="1" applyFont="1" applyFill="1" applyAlignment="1">
      <alignment horizontal="right" vertical="center" indent="1"/>
    </xf>
    <xf numFmtId="165" fontId="5" fillId="2" borderId="0" xfId="0" applyNumberFormat="1" applyFont="1" applyFill="1" applyAlignment="1">
      <alignment horizontal="right" vertical="center" indent="1"/>
    </xf>
    <xf numFmtId="3" fontId="8" fillId="2" borderId="0" xfId="0" applyNumberFormat="1" applyFont="1" applyFill="1" applyAlignment="1">
      <alignment horizontal="right" vertical="center" wrapText="1" indent="1"/>
    </xf>
    <xf numFmtId="165" fontId="8" fillId="2" borderId="0" xfId="0" applyNumberFormat="1" applyFont="1" applyFill="1" applyAlignment="1">
      <alignment horizontal="right" vertical="center" indent="1"/>
    </xf>
    <xf numFmtId="3" fontId="8" fillId="2" borderId="0" xfId="0" applyNumberFormat="1" applyFont="1" applyFill="1" applyAlignment="1">
      <alignment horizontal="right" vertical="center" indent="1"/>
    </xf>
    <xf numFmtId="0" fontId="8" fillId="2" borderId="0" xfId="0" applyFont="1" applyFill="1" applyAlignment="1">
      <alignment wrapText="1"/>
    </xf>
    <xf numFmtId="3" fontId="6" fillId="61" borderId="0" xfId="0" applyNumberFormat="1" applyFont="1" applyFill="1" applyAlignment="1">
      <alignment horizontal="right" vertical="center" wrapText="1" indent="1"/>
    </xf>
    <xf numFmtId="165" fontId="6" fillId="61" borderId="0" xfId="0" applyNumberFormat="1" applyFont="1" applyFill="1" applyAlignment="1">
      <alignment horizontal="right" vertical="center" indent="1"/>
    </xf>
    <xf numFmtId="3" fontId="7" fillId="61" borderId="0" xfId="0" applyNumberFormat="1" applyFont="1" applyFill="1" applyAlignment="1">
      <alignment horizontal="right" vertical="center" wrapText="1" indent="1"/>
    </xf>
    <xf numFmtId="165" fontId="7" fillId="61" borderId="0" xfId="0" applyNumberFormat="1" applyFont="1" applyFill="1" applyAlignment="1">
      <alignment horizontal="right" vertical="center" indent="1"/>
    </xf>
    <xf numFmtId="3" fontId="93" fillId="2" borderId="0" xfId="0" applyNumberFormat="1" applyFont="1" applyFill="1" applyAlignment="1">
      <alignment horizontal="right" vertical="center" wrapText="1" indent="1"/>
    </xf>
    <xf numFmtId="165" fontId="93" fillId="2" borderId="0" xfId="0" applyNumberFormat="1" applyFont="1" applyFill="1" applyAlignment="1">
      <alignment horizontal="right" vertical="center" indent="1"/>
    </xf>
    <xf numFmtId="3" fontId="106" fillId="61" borderId="0" xfId="0" applyNumberFormat="1" applyFont="1" applyFill="1" applyAlignment="1">
      <alignment horizontal="right" vertical="center" wrapText="1" indent="1"/>
    </xf>
    <xf numFmtId="165" fontId="106" fillId="61" borderId="0" xfId="0" applyNumberFormat="1" applyFont="1" applyFill="1" applyAlignment="1">
      <alignment horizontal="right" vertical="center" indent="1"/>
    </xf>
    <xf numFmtId="3" fontId="6" fillId="2" borderId="0" xfId="0" applyNumberFormat="1" applyFont="1" applyFill="1" applyAlignment="1">
      <alignment horizontal="right" vertical="center" wrapText="1" indent="1"/>
    </xf>
    <xf numFmtId="165" fontId="6" fillId="2" borderId="0" xfId="0" applyNumberFormat="1" applyFont="1" applyFill="1" applyAlignment="1">
      <alignment horizontal="right" vertical="center" indent="1"/>
    </xf>
    <xf numFmtId="3" fontId="106" fillId="2" borderId="0" xfId="0" applyNumberFormat="1" applyFont="1" applyFill="1" applyAlignment="1">
      <alignment horizontal="right" vertical="center" wrapText="1" indent="1"/>
    </xf>
    <xf numFmtId="165" fontId="106" fillId="2" borderId="0" xfId="0" applyNumberFormat="1" applyFont="1" applyFill="1" applyAlignment="1">
      <alignment horizontal="right" vertical="center" indent="1"/>
    </xf>
    <xf numFmtId="3" fontId="8" fillId="61" borderId="0" xfId="0" applyNumberFormat="1" applyFont="1" applyFill="1" applyAlignment="1">
      <alignment horizontal="right" vertical="center" wrapText="1" indent="1"/>
    </xf>
    <xf numFmtId="165" fontId="8" fillId="61" borderId="0" xfId="0" applyNumberFormat="1" applyFont="1" applyFill="1" applyAlignment="1">
      <alignment horizontal="right" vertical="center" indent="1"/>
    </xf>
    <xf numFmtId="3" fontId="8" fillId="61" borderId="0" xfId="0" applyNumberFormat="1" applyFont="1" applyFill="1" applyAlignment="1">
      <alignment horizontal="right" vertical="center" indent="1"/>
    </xf>
    <xf numFmtId="164" fontId="6" fillId="61" borderId="0" xfId="1" applyNumberFormat="1" applyFont="1" applyFill="1" applyBorder="1" applyAlignment="1">
      <alignment horizontal="right" vertical="center" indent="1"/>
    </xf>
    <xf numFmtId="164" fontId="6" fillId="0" borderId="0" xfId="1" applyNumberFormat="1" applyFont="1" applyFill="1" applyBorder="1" applyAlignment="1">
      <alignment horizontal="right" vertical="center" indent="1"/>
    </xf>
    <xf numFmtId="0" fontId="5" fillId="2" borderId="0" xfId="0" applyFont="1" applyFill="1" applyAlignment="1">
      <alignment horizontal="right" indent="1"/>
    </xf>
    <xf numFmtId="0" fontId="8" fillId="61" borderId="0" xfId="0" applyFont="1" applyFill="1" applyBorder="1" applyAlignment="1">
      <alignment horizontal="left" indent="1"/>
    </xf>
    <xf numFmtId="0" fontId="8" fillId="61" borderId="0" xfId="0" applyFont="1" applyFill="1" applyBorder="1"/>
    <xf numFmtId="0" fontId="8" fillId="2" borderId="0" xfId="0" applyFont="1" applyFill="1" applyBorder="1" applyAlignment="1">
      <alignment horizontal="left" indent="1"/>
    </xf>
    <xf numFmtId="3" fontId="7" fillId="61" borderId="0" xfId="0" applyNumberFormat="1" applyFont="1" applyFill="1" applyBorder="1" applyAlignment="1">
      <alignment horizontal="right" vertical="center" indent="1"/>
    </xf>
    <xf numFmtId="164" fontId="7" fillId="61" borderId="0" xfId="0" applyNumberFormat="1" applyFont="1" applyFill="1" applyBorder="1" applyAlignment="1">
      <alignment horizontal="right" vertical="center" indent="1"/>
    </xf>
    <xf numFmtId="3" fontId="7" fillId="0" borderId="0" xfId="0" applyNumberFormat="1" applyFont="1" applyFill="1" applyBorder="1" applyAlignment="1">
      <alignment horizontal="right" vertical="center" indent="1"/>
    </xf>
    <xf numFmtId="164" fontId="7" fillId="0" borderId="0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Fill="1" applyBorder="1" applyAlignment="1">
      <alignment horizontal="right" vertical="center" indent="1"/>
    </xf>
    <xf numFmtId="164" fontId="6" fillId="0" borderId="0" xfId="0" applyNumberFormat="1" applyFont="1" applyFill="1" applyBorder="1" applyAlignment="1">
      <alignment horizontal="right" vertical="center" indent="1"/>
    </xf>
    <xf numFmtId="165" fontId="6" fillId="61" borderId="40" xfId="1" applyNumberFormat="1" applyFont="1" applyFill="1" applyBorder="1" applyAlignment="1">
      <alignment horizontal="right" vertical="center" indent="1"/>
    </xf>
    <xf numFmtId="0" fontId="86" fillId="0" borderId="0" xfId="0" applyFont="1" applyAlignment="1">
      <alignment vertical="center"/>
    </xf>
    <xf numFmtId="0" fontId="8" fillId="61" borderId="40" xfId="0" applyFont="1" applyFill="1" applyBorder="1" applyAlignment="1">
      <alignment horizontal="left" indent="1"/>
    </xf>
    <xf numFmtId="169" fontId="7" fillId="61" borderId="0" xfId="2432" applyNumberFormat="1" applyFont="1" applyFill="1" applyBorder="1" applyAlignment="1">
      <alignment horizontal="right" vertical="center" indent="1"/>
    </xf>
    <xf numFmtId="169" fontId="6" fillId="2" borderId="0" xfId="2432" applyNumberFormat="1" applyFont="1" applyFill="1" applyBorder="1" applyAlignment="1">
      <alignment horizontal="right" vertical="center" indent="1"/>
    </xf>
    <xf numFmtId="169" fontId="6" fillId="61" borderId="0" xfId="2432" applyNumberFormat="1" applyFont="1" applyFill="1" applyBorder="1" applyAlignment="1">
      <alignment horizontal="right" vertical="center" indent="1"/>
    </xf>
    <xf numFmtId="169" fontId="106" fillId="2" borderId="0" xfId="2432" applyNumberFormat="1" applyFont="1" applyFill="1" applyBorder="1" applyAlignment="1">
      <alignment horizontal="right" vertical="center" indent="1"/>
    </xf>
    <xf numFmtId="169" fontId="106" fillId="2" borderId="40" xfId="2432" applyNumberFormat="1" applyFont="1" applyFill="1" applyBorder="1" applyAlignment="1">
      <alignment horizontal="right" vertical="center" indent="1"/>
    </xf>
    <xf numFmtId="0" fontId="5" fillId="61" borderId="0" xfId="2432" applyFont="1" applyFill="1" applyBorder="1" applyAlignment="1">
      <alignment horizontal="left" indent="1"/>
    </xf>
    <xf numFmtId="180" fontId="7" fillId="61" borderId="0" xfId="0" applyNumberFormat="1" applyFont="1" applyFill="1" applyBorder="1" applyAlignment="1">
      <alignment horizontal="right" vertical="center" indent="1"/>
    </xf>
    <xf numFmtId="180" fontId="6" fillId="2" borderId="0" xfId="0" applyNumberFormat="1" applyFont="1" applyFill="1" applyBorder="1" applyAlignment="1">
      <alignment horizontal="right" vertical="center" indent="1"/>
    </xf>
    <xf numFmtId="180" fontId="6" fillId="61" borderId="0" xfId="0" applyNumberFormat="1" applyFont="1" applyFill="1" applyBorder="1" applyAlignment="1">
      <alignment horizontal="right" vertical="center" indent="1"/>
    </xf>
    <xf numFmtId="169" fontId="106" fillId="2" borderId="0" xfId="0" applyNumberFormat="1" applyFont="1" applyFill="1" applyBorder="1" applyAlignment="1">
      <alignment horizontal="right" vertical="center" indent="1"/>
    </xf>
    <xf numFmtId="165" fontId="7" fillId="61" borderId="0" xfId="0" applyNumberFormat="1" applyFont="1" applyFill="1" applyBorder="1" applyAlignment="1">
      <alignment horizontal="right" vertical="center" indent="1"/>
    </xf>
    <xf numFmtId="165" fontId="6" fillId="2" borderId="0" xfId="0" applyNumberFormat="1" applyFont="1" applyFill="1" applyBorder="1" applyAlignment="1">
      <alignment horizontal="right" vertical="center" indent="1"/>
    </xf>
    <xf numFmtId="165" fontId="6" fillId="61" borderId="0" xfId="0" applyNumberFormat="1" applyFont="1" applyFill="1" applyBorder="1" applyAlignment="1">
      <alignment horizontal="right" vertical="center" indent="1"/>
    </xf>
    <xf numFmtId="169" fontId="106" fillId="2" borderId="35" xfId="0" applyNumberFormat="1" applyFont="1" applyFill="1" applyBorder="1" applyAlignment="1">
      <alignment horizontal="right" vertical="center" indent="1"/>
    </xf>
    <xf numFmtId="169" fontId="104" fillId="61" borderId="0" xfId="0" applyNumberFormat="1" applyFont="1" applyFill="1" applyBorder="1" applyAlignment="1">
      <alignment horizontal="right" vertical="center" indent="1"/>
    </xf>
    <xf numFmtId="170" fontId="104" fillId="61" borderId="0" xfId="3" applyNumberFormat="1" applyFont="1" applyFill="1" applyBorder="1" applyAlignment="1">
      <alignment horizontal="right" vertical="center" indent="1"/>
    </xf>
    <xf numFmtId="164" fontId="104" fillId="61" borderId="0" xfId="3" applyNumberFormat="1" applyFont="1" applyFill="1" applyBorder="1" applyAlignment="1">
      <alignment horizontal="right" vertical="center" indent="1"/>
    </xf>
    <xf numFmtId="169" fontId="7" fillId="2" borderId="0" xfId="0" applyNumberFormat="1" applyFont="1" applyFill="1" applyBorder="1" applyAlignment="1">
      <alignment horizontal="right" vertical="center" indent="1"/>
    </xf>
    <xf numFmtId="164" fontId="7" fillId="2" borderId="0" xfId="0" applyNumberFormat="1" applyFont="1" applyFill="1" applyBorder="1" applyAlignment="1">
      <alignment horizontal="right" vertical="center" indent="1"/>
    </xf>
    <xf numFmtId="169" fontId="6" fillId="2" borderId="40" xfId="0" applyNumberFormat="1" applyFont="1" applyFill="1" applyBorder="1" applyAlignment="1">
      <alignment horizontal="right" vertical="center" indent="1"/>
    </xf>
    <xf numFmtId="171" fontId="7" fillId="2" borderId="3" xfId="7" applyFont="1" applyFill="1" applyBorder="1" applyAlignment="1">
      <alignment horizontal="left" vertical="center"/>
    </xf>
    <xf numFmtId="171" fontId="7" fillId="2" borderId="3" xfId="7" applyFont="1" applyFill="1" applyBorder="1" applyAlignment="1">
      <alignment vertical="center"/>
    </xf>
    <xf numFmtId="3" fontId="8" fillId="2" borderId="40" xfId="0" applyNumberFormat="1" applyFont="1" applyFill="1" applyBorder="1"/>
    <xf numFmtId="171" fontId="7" fillId="2" borderId="3" xfId="7" applyFont="1" applyFill="1" applyBorder="1" applyAlignment="1">
      <alignment horizontal="left" vertical="center" indent="1"/>
    </xf>
    <xf numFmtId="171" fontId="6" fillId="2" borderId="3" xfId="7" applyFont="1" applyFill="1" applyBorder="1" applyAlignment="1">
      <alignment horizontal="left" vertical="center" indent="2"/>
    </xf>
    <xf numFmtId="171" fontId="6" fillId="2" borderId="3" xfId="7" applyFont="1" applyFill="1" applyBorder="1" applyAlignment="1">
      <alignment horizontal="left" vertical="center" indent="3"/>
    </xf>
    <xf numFmtId="171" fontId="6" fillId="2" borderId="0" xfId="7" applyFont="1" applyFill="1" applyBorder="1" applyAlignment="1">
      <alignment vertical="center"/>
    </xf>
    <xf numFmtId="0" fontId="0" fillId="2" borderId="6" xfId="0" applyFont="1" applyFill="1" applyBorder="1"/>
    <xf numFmtId="0" fontId="110" fillId="2" borderId="1" xfId="0" applyFont="1" applyFill="1" applyBorder="1" applyAlignment="1">
      <alignment horizontal="center"/>
    </xf>
    <xf numFmtId="0" fontId="110" fillId="2" borderId="7" xfId="0" applyFont="1" applyFill="1" applyBorder="1" applyAlignment="1">
      <alignment horizontal="center"/>
    </xf>
    <xf numFmtId="168" fontId="110" fillId="2" borderId="47" xfId="0" applyNumberFormat="1" applyFont="1" applyFill="1" applyBorder="1"/>
    <xf numFmtId="168" fontId="110" fillId="2" borderId="10" xfId="0" applyNumberFormat="1" applyFont="1" applyFill="1" applyBorder="1"/>
    <xf numFmtId="168" fontId="110" fillId="2" borderId="0" xfId="0" applyNumberFormat="1" applyFont="1" applyFill="1" applyBorder="1"/>
    <xf numFmtId="168" fontId="110" fillId="2" borderId="9" xfId="0" applyNumberFormat="1" applyFont="1" applyFill="1" applyBorder="1"/>
    <xf numFmtId="168" fontId="110" fillId="2" borderId="40" xfId="0" applyNumberFormat="1" applyFont="1" applyFill="1" applyBorder="1"/>
    <xf numFmtId="168" fontId="110" fillId="2" borderId="42" xfId="0" applyNumberFormat="1" applyFont="1" applyFill="1" applyBorder="1"/>
    <xf numFmtId="0" fontId="0" fillId="2" borderId="4" xfId="0" applyFont="1" applyFill="1" applyBorder="1"/>
    <xf numFmtId="0" fontId="0" fillId="2" borderId="3" xfId="0" applyFont="1" applyFill="1" applyBorder="1" applyAlignment="1">
      <alignment horizontal="left" indent="1"/>
    </xf>
    <xf numFmtId="0" fontId="0" fillId="2" borderId="5" xfId="0" applyFont="1" applyFill="1" applyBorder="1" applyAlignment="1">
      <alignment horizontal="left" indent="1"/>
    </xf>
    <xf numFmtId="3" fontId="8" fillId="2" borderId="1" xfId="0" applyNumberFormat="1" applyFont="1" applyFill="1" applyBorder="1"/>
    <xf numFmtId="0" fontId="15" fillId="2" borderId="0" xfId="0" applyFont="1" applyFill="1"/>
    <xf numFmtId="0" fontId="111" fillId="2" borderId="2" xfId="0" applyFont="1" applyFill="1" applyBorder="1" applyAlignment="1">
      <alignment horizontal="center" vertical="center"/>
    </xf>
    <xf numFmtId="0" fontId="111" fillId="2" borderId="2" xfId="0" applyFont="1" applyFill="1" applyBorder="1" applyAlignment="1">
      <alignment horizontal="center" vertical="top"/>
    </xf>
    <xf numFmtId="0" fontId="111" fillId="2" borderId="8" xfId="0" applyFont="1" applyFill="1" applyBorder="1" applyAlignment="1">
      <alignment horizontal="center" vertical="top"/>
    </xf>
    <xf numFmtId="0" fontId="15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top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top"/>
    </xf>
    <xf numFmtId="0" fontId="15" fillId="2" borderId="32" xfId="0" applyFont="1" applyFill="1" applyBorder="1" applyAlignment="1">
      <alignment horizontal="center" vertical="top"/>
    </xf>
    <xf numFmtId="0" fontId="15" fillId="2" borderId="34" xfId="0" applyFont="1" applyFill="1" applyBorder="1" applyAlignment="1">
      <alignment horizontal="center" vertical="top"/>
    </xf>
    <xf numFmtId="0" fontId="15" fillId="2" borderId="33" xfId="0" applyFont="1" applyFill="1" applyBorder="1" applyAlignment="1">
      <alignment horizontal="center" vertical="top"/>
    </xf>
    <xf numFmtId="0" fontId="15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8" fillId="61" borderId="37" xfId="0" applyFont="1" applyFill="1" applyBorder="1" applyAlignment="1">
      <alignment vertical="top"/>
    </xf>
    <xf numFmtId="164" fontId="6" fillId="61" borderId="37" xfId="1" applyNumberFormat="1" applyFont="1" applyFill="1" applyBorder="1" applyAlignment="1">
      <alignment horizontal="right" vertical="center" indent="1"/>
    </xf>
    <xf numFmtId="0" fontId="8" fillId="61" borderId="40" xfId="0" applyFont="1" applyFill="1" applyBorder="1" applyAlignment="1">
      <alignment vertical="top"/>
    </xf>
    <xf numFmtId="164" fontId="6" fillId="61" borderId="40" xfId="1" applyNumberFormat="1" applyFont="1" applyFill="1" applyBorder="1" applyAlignment="1">
      <alignment horizontal="right" vertical="center" indent="1"/>
    </xf>
    <xf numFmtId="0" fontId="5" fillId="61" borderId="40" xfId="0" applyFont="1" applyFill="1" applyBorder="1"/>
    <xf numFmtId="0" fontId="6" fillId="61" borderId="40" xfId="0" applyFont="1" applyFill="1" applyBorder="1" applyAlignment="1">
      <alignment wrapText="1"/>
    </xf>
    <xf numFmtId="0" fontId="5" fillId="61" borderId="0" xfId="0" applyFont="1" applyFill="1" applyBorder="1" applyAlignment="1">
      <alignment horizontal="left" vertical="center"/>
    </xf>
    <xf numFmtId="165" fontId="7" fillId="2" borderId="0" xfId="0" applyNumberFormat="1" applyFont="1" applyFill="1" applyBorder="1" applyAlignment="1">
      <alignment horizontal="right" vertical="center" indent="1"/>
    </xf>
    <xf numFmtId="0" fontId="5" fillId="61" borderId="0" xfId="0" applyFont="1" applyFill="1" applyBorder="1" applyAlignment="1">
      <alignment horizontal="left" vertical="center" indent="1"/>
    </xf>
    <xf numFmtId="0" fontId="8" fillId="2" borderId="40" xfId="0" applyFont="1" applyFill="1" applyBorder="1" applyAlignment="1">
      <alignment horizontal="left" vertical="center" indent="2"/>
    </xf>
    <xf numFmtId="3" fontId="6" fillId="2" borderId="40" xfId="0" applyNumberFormat="1" applyFont="1" applyFill="1" applyBorder="1" applyAlignment="1">
      <alignment horizontal="right" vertical="center" indent="1"/>
    </xf>
    <xf numFmtId="165" fontId="6" fillId="2" borderId="40" xfId="0" applyNumberFormat="1" applyFont="1" applyFill="1" applyBorder="1" applyAlignment="1">
      <alignment horizontal="right" vertical="center" indent="1"/>
    </xf>
    <xf numFmtId="0" fontId="5" fillId="2" borderId="40" xfId="0" applyFont="1" applyFill="1" applyBorder="1" applyAlignment="1">
      <alignment horizontal="left" vertical="center" indent="1"/>
    </xf>
    <xf numFmtId="3" fontId="7" fillId="0" borderId="40" xfId="0" applyNumberFormat="1" applyFont="1" applyFill="1" applyBorder="1" applyAlignment="1">
      <alignment horizontal="right" vertical="center" indent="1"/>
    </xf>
    <xf numFmtId="0" fontId="7" fillId="0" borderId="0" xfId="5" applyFont="1" applyFill="1" applyBorder="1" applyAlignment="1">
      <alignment horizontal="left" wrapText="1" indent="1"/>
    </xf>
    <xf numFmtId="167" fontId="6" fillId="0" borderId="0" xfId="5" applyNumberFormat="1" applyFont="1" applyFill="1" applyBorder="1" applyAlignment="1">
      <alignment horizontal="left" vertical="top" wrapText="1" indent="2"/>
    </xf>
    <xf numFmtId="167" fontId="6" fillId="0" borderId="0" xfId="5" applyNumberFormat="1" applyFont="1" applyFill="1" applyBorder="1" applyAlignment="1">
      <alignment horizontal="left" vertical="top" indent="2"/>
    </xf>
    <xf numFmtId="167" fontId="7" fillId="0" borderId="0" xfId="5" applyNumberFormat="1" applyFont="1" applyFill="1" applyBorder="1" applyAlignment="1">
      <alignment horizontal="left" vertical="top" wrapText="1" indent="2"/>
    </xf>
    <xf numFmtId="167" fontId="6" fillId="0" borderId="0" xfId="5" applyNumberFormat="1" applyFont="1" applyFill="1" applyBorder="1" applyAlignment="1">
      <alignment horizontal="left" vertical="top" wrapText="1" indent="3"/>
    </xf>
    <xf numFmtId="167" fontId="6" fillId="0" borderId="0" xfId="5" applyNumberFormat="1" applyFont="1" applyFill="1" applyBorder="1" applyAlignment="1">
      <alignment horizontal="left" vertical="top" indent="3"/>
    </xf>
    <xf numFmtId="0" fontId="8" fillId="0" borderId="0" xfId="0" applyFont="1" applyBorder="1" applyAlignment="1">
      <alignment horizontal="left" indent="3"/>
    </xf>
    <xf numFmtId="0" fontId="7" fillId="61" borderId="40" xfId="5" applyFont="1" applyFill="1" applyBorder="1" applyAlignment="1">
      <alignment horizontal="left" vertical="top" wrapText="1" indent="1"/>
    </xf>
    <xf numFmtId="3" fontId="6" fillId="2" borderId="0" xfId="5" applyNumberFormat="1" applyFont="1" applyFill="1" applyBorder="1" applyAlignment="1">
      <alignment horizontal="right" vertical="center" wrapText="1" indent="1"/>
    </xf>
    <xf numFmtId="165" fontId="6" fillId="2" borderId="0" xfId="5" applyNumberFormat="1" applyFont="1" applyFill="1" applyBorder="1" applyAlignment="1">
      <alignment horizontal="right" vertical="center" wrapText="1" indent="2"/>
    </xf>
    <xf numFmtId="165" fontId="7" fillId="61" borderId="0" xfId="0" applyNumberFormat="1" applyFont="1" applyFill="1" applyBorder="1" applyAlignment="1">
      <alignment horizontal="right" vertical="center" indent="2"/>
    </xf>
    <xf numFmtId="3" fontId="6" fillId="61" borderId="0" xfId="5" applyNumberFormat="1" applyFont="1" applyFill="1" applyBorder="1" applyAlignment="1">
      <alignment horizontal="right" vertical="center" wrapText="1" indent="1"/>
    </xf>
    <xf numFmtId="165" fontId="6" fillId="61" borderId="0" xfId="5" applyNumberFormat="1" applyFont="1" applyFill="1" applyBorder="1" applyAlignment="1">
      <alignment horizontal="right" vertical="center" wrapText="1" indent="2"/>
    </xf>
    <xf numFmtId="165" fontId="7" fillId="2" borderId="0" xfId="0" applyNumberFormat="1" applyFont="1" applyFill="1" applyBorder="1" applyAlignment="1">
      <alignment horizontal="right" vertical="center" indent="2"/>
    </xf>
    <xf numFmtId="3" fontId="7" fillId="61" borderId="40" xfId="0" applyNumberFormat="1" applyFont="1" applyFill="1" applyBorder="1" applyAlignment="1">
      <alignment horizontal="right" vertical="center" indent="1"/>
    </xf>
    <xf numFmtId="165" fontId="7" fillId="61" borderId="40" xfId="0" applyNumberFormat="1" applyFont="1" applyFill="1" applyBorder="1" applyAlignment="1">
      <alignment horizontal="right" vertical="center" indent="2"/>
    </xf>
    <xf numFmtId="0" fontId="112" fillId="2" borderId="4" xfId="2" applyFont="1" applyFill="1" applyBorder="1" applyAlignment="1" applyProtection="1">
      <alignment vertical="top"/>
    </xf>
    <xf numFmtId="0" fontId="112" fillId="2" borderId="5" xfId="2" applyFont="1" applyFill="1" applyBorder="1" applyAlignment="1" applyProtection="1">
      <alignment vertical="top"/>
    </xf>
    <xf numFmtId="0" fontId="113" fillId="2" borderId="0" xfId="2" applyFont="1" applyFill="1" applyAlignment="1" applyProtection="1"/>
    <xf numFmtId="179" fontId="0" fillId="2" borderId="0" xfId="2426" applyNumberFormat="1" applyFont="1" applyFill="1"/>
    <xf numFmtId="171" fontId="6" fillId="2" borderId="0" xfId="7" applyFont="1" applyFill="1" applyBorder="1" applyAlignment="1">
      <alignment horizontal="center"/>
    </xf>
    <xf numFmtId="0" fontId="115" fillId="2" borderId="0" xfId="0" applyFont="1" applyFill="1" applyAlignment="1">
      <alignment horizontal="centerContinuous"/>
    </xf>
    <xf numFmtId="178" fontId="115" fillId="2" borderId="0" xfId="1" applyNumberFormat="1" applyFont="1" applyFill="1" applyAlignment="1">
      <alignment horizontal="centerContinuous"/>
    </xf>
    <xf numFmtId="178" fontId="0" fillId="2" borderId="0" xfId="1" applyNumberFormat="1" applyFont="1" applyFill="1"/>
    <xf numFmtId="171" fontId="9" fillId="2" borderId="4" xfId="7" applyFont="1" applyFill="1" applyBorder="1" applyAlignment="1">
      <alignment horizontal="center" vertical="center"/>
    </xf>
    <xf numFmtId="0" fontId="0" fillId="2" borderId="34" xfId="0" applyFont="1" applyFill="1" applyBorder="1"/>
    <xf numFmtId="0" fontId="0" fillId="2" borderId="0" xfId="0" applyFont="1" applyFill="1" applyBorder="1"/>
    <xf numFmtId="0" fontId="0" fillId="2" borderId="9" xfId="0" applyFont="1" applyFill="1" applyBorder="1"/>
    <xf numFmtId="178" fontId="0" fillId="2" borderId="3" xfId="1" applyNumberFormat="1" applyFont="1" applyFill="1" applyBorder="1"/>
    <xf numFmtId="43" fontId="4" fillId="2" borderId="0" xfId="1" applyFont="1" applyFill="1"/>
    <xf numFmtId="0" fontId="86" fillId="2" borderId="34" xfId="0" applyFont="1" applyFill="1" applyBorder="1"/>
    <xf numFmtId="0" fontId="86" fillId="2" borderId="0" xfId="0" applyFont="1" applyFill="1" applyBorder="1"/>
    <xf numFmtId="0" fontId="86" fillId="2" borderId="9" xfId="0" applyFont="1" applyFill="1" applyBorder="1"/>
    <xf numFmtId="165" fontId="86" fillId="2" borderId="9" xfId="0" applyNumberFormat="1" applyFont="1" applyFill="1" applyBorder="1"/>
    <xf numFmtId="0" fontId="85" fillId="2" borderId="34" xfId="0" applyFont="1" applyFill="1" applyBorder="1"/>
    <xf numFmtId="0" fontId="85" fillId="2" borderId="0" xfId="0" applyFont="1" applyFill="1" applyBorder="1"/>
    <xf numFmtId="0" fontId="85" fillId="2" borderId="9" xfId="0" applyFont="1" applyFill="1" applyBorder="1"/>
    <xf numFmtId="165" fontId="85" fillId="2" borderId="9" xfId="0" applyNumberFormat="1" applyFont="1" applyFill="1" applyBorder="1"/>
    <xf numFmtId="0" fontId="0" fillId="2" borderId="41" xfId="0" applyFont="1" applyFill="1" applyBorder="1"/>
    <xf numFmtId="0" fontId="0" fillId="2" borderId="40" xfId="0" applyFont="1" applyFill="1" applyBorder="1"/>
    <xf numFmtId="0" fontId="0" fillId="2" borderId="42" xfId="0" applyFont="1" applyFill="1" applyBorder="1"/>
    <xf numFmtId="0" fontId="85" fillId="2" borderId="0" xfId="0" applyFont="1" applyFill="1"/>
    <xf numFmtId="178" fontId="0" fillId="2" borderId="0" xfId="1" applyNumberFormat="1" applyFont="1" applyFill="1" applyBorder="1"/>
    <xf numFmtId="0" fontId="0" fillId="2" borderId="40" xfId="0" applyFill="1" applyBorder="1"/>
    <xf numFmtId="3" fontId="8" fillId="2" borderId="0" xfId="0" applyNumberFormat="1" applyFont="1" applyFill="1"/>
    <xf numFmtId="0" fontId="8" fillId="2" borderId="40" xfId="0" applyFont="1" applyFill="1" applyBorder="1"/>
    <xf numFmtId="165" fontId="6" fillId="2" borderId="0" xfId="2431" applyNumberFormat="1" applyFont="1" applyFill="1" applyBorder="1" applyAlignment="1">
      <alignment horizontal="right" vertical="center"/>
    </xf>
    <xf numFmtId="0" fontId="8" fillId="2" borderId="37" xfId="0" applyFont="1" applyFill="1" applyBorder="1"/>
    <xf numFmtId="165" fontId="8" fillId="2" borderId="0" xfId="0" applyNumberFormat="1" applyFont="1" applyFill="1"/>
    <xf numFmtId="0" fontId="0" fillId="2" borderId="1" xfId="0" applyFill="1" applyBorder="1"/>
    <xf numFmtId="0" fontId="6" fillId="2" borderId="0" xfId="7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vertical="center"/>
    </xf>
    <xf numFmtId="0" fontId="8" fillId="2" borderId="0" xfId="0" applyNumberFormat="1" applyFont="1" applyFill="1" applyBorder="1"/>
    <xf numFmtId="49" fontId="99" fillId="63" borderId="4" xfId="7" applyNumberFormat="1" applyFont="1" applyFill="1" applyBorder="1" applyAlignment="1">
      <alignment horizontal="center" vertical="center"/>
    </xf>
    <xf numFmtId="49" fontId="99" fillId="63" borderId="5" xfId="7" applyNumberFormat="1" applyFont="1" applyFill="1" applyBorder="1" applyAlignment="1">
      <alignment horizontal="center" vertical="center"/>
    </xf>
    <xf numFmtId="49" fontId="99" fillId="63" borderId="2" xfId="7" applyNumberFormat="1" applyFont="1" applyFill="1" applyBorder="1" applyAlignment="1">
      <alignment horizontal="center" vertical="center"/>
    </xf>
    <xf numFmtId="0" fontId="0" fillId="63" borderId="0" xfId="0" applyFont="1" applyFill="1"/>
    <xf numFmtId="0" fontId="116" fillId="63" borderId="7" xfId="0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right" vertical="top" indent="1"/>
    </xf>
    <xf numFmtId="3" fontId="120" fillId="0" borderId="0" xfId="0" applyNumberFormat="1" applyFont="1" applyAlignment="1">
      <alignment horizontal="center" vertical="center"/>
    </xf>
    <xf numFmtId="0" fontId="121" fillId="0" borderId="0" xfId="0" applyFont="1" applyAlignment="1">
      <alignment horizontal="center" vertical="center" wrapText="1"/>
    </xf>
    <xf numFmtId="0" fontId="5" fillId="0" borderId="0" xfId="0" applyFont="1"/>
    <xf numFmtId="0" fontId="8" fillId="0" borderId="52" xfId="0" applyFont="1" applyBorder="1"/>
    <xf numFmtId="0" fontId="122" fillId="0" borderId="0" xfId="0" applyFont="1" applyAlignment="1">
      <alignment vertical="top"/>
    </xf>
    <xf numFmtId="3" fontId="122" fillId="0" borderId="0" xfId="0" applyNumberFormat="1" applyFont="1" applyAlignment="1">
      <alignment vertical="top"/>
    </xf>
    <xf numFmtId="165" fontId="122" fillId="0" borderId="0" xfId="0" applyNumberFormat="1" applyFont="1" applyAlignment="1">
      <alignment vertical="top"/>
    </xf>
    <xf numFmtId="165" fontId="122" fillId="0" borderId="0" xfId="0" applyNumberFormat="1" applyFont="1" applyBorder="1" applyAlignment="1">
      <alignment horizontal="right" vertical="top" indent="1"/>
    </xf>
    <xf numFmtId="0" fontId="5" fillId="0" borderId="0" xfId="0" applyFont="1" applyAlignment="1">
      <alignment horizontal="left" vertical="top" indent="1"/>
    </xf>
    <xf numFmtId="3" fontId="5" fillId="0" borderId="0" xfId="0" applyNumberFormat="1" applyFont="1" applyAlignment="1">
      <alignment vertical="top"/>
    </xf>
    <xf numFmtId="165" fontId="5" fillId="0" borderId="0" xfId="0" applyNumberFormat="1" applyFont="1" applyAlignment="1">
      <alignment vertical="top"/>
    </xf>
    <xf numFmtId="0" fontId="93" fillId="0" borderId="0" xfId="0" applyFont="1" applyAlignment="1">
      <alignment horizontal="left" vertical="top" indent="2"/>
    </xf>
    <xf numFmtId="3" fontId="93" fillId="0" borderId="0" xfId="0" applyNumberFormat="1" applyFont="1" applyAlignment="1">
      <alignment vertical="top"/>
    </xf>
    <xf numFmtId="165" fontId="93" fillId="0" borderId="0" xfId="0" applyNumberFormat="1" applyFont="1" applyAlignment="1">
      <alignment vertical="top"/>
    </xf>
    <xf numFmtId="165" fontId="93" fillId="0" borderId="0" xfId="0" applyNumberFormat="1" applyFont="1" applyBorder="1" applyAlignment="1">
      <alignment horizontal="right" vertical="top" indent="1"/>
    </xf>
    <xf numFmtId="0" fontId="8" fillId="0" borderId="0" xfId="0" applyFont="1" applyFill="1" applyAlignment="1">
      <alignment horizontal="center" vertical="top"/>
    </xf>
    <xf numFmtId="0" fontId="8" fillId="0" borderId="0" xfId="0" applyFont="1" applyAlignment="1">
      <alignment vertical="top"/>
    </xf>
    <xf numFmtId="3" fontId="8" fillId="0" borderId="0" xfId="0" applyNumberFormat="1" applyFont="1" applyAlignment="1">
      <alignment vertical="top"/>
    </xf>
    <xf numFmtId="165" fontId="8" fillId="0" borderId="0" xfId="0" applyNumberFormat="1" applyFont="1" applyBorder="1" applyAlignment="1">
      <alignment horizontal="right" vertical="top" indent="1"/>
    </xf>
    <xf numFmtId="0" fontId="93" fillId="0" borderId="0" xfId="0" applyFont="1" applyAlignment="1">
      <alignment horizontal="left" indent="2"/>
    </xf>
    <xf numFmtId="165" fontId="8" fillId="0" borderId="0" xfId="0" applyNumberFormat="1" applyFont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/>
    </xf>
    <xf numFmtId="0" fontId="122" fillId="0" borderId="0" xfId="0" applyFont="1"/>
    <xf numFmtId="0" fontId="8" fillId="0" borderId="0" xfId="0" applyFont="1" applyAlignment="1">
      <alignment horizontal="left" vertical="top"/>
    </xf>
    <xf numFmtId="0" fontId="7" fillId="3" borderId="47" xfId="0" applyFont="1" applyFill="1" applyBorder="1" applyAlignment="1">
      <alignment horizontal="center" vertical="center" wrapText="1"/>
    </xf>
    <xf numFmtId="0" fontId="123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166" fontId="7" fillId="3" borderId="40" xfId="5" applyNumberFormat="1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 wrapText="1"/>
    </xf>
    <xf numFmtId="0" fontId="8" fillId="0" borderId="40" xfId="0" applyFont="1" applyBorder="1"/>
    <xf numFmtId="165" fontId="8" fillId="0" borderId="0" xfId="0" applyNumberFormat="1" applyFont="1"/>
    <xf numFmtId="184" fontId="12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164" fontId="8" fillId="0" borderId="0" xfId="0" applyNumberFormat="1" applyFont="1"/>
    <xf numFmtId="0" fontId="8" fillId="0" borderId="0" xfId="0" applyFont="1" applyFill="1" applyAlignment="1">
      <alignment vertical="top"/>
    </xf>
    <xf numFmtId="0" fontId="8" fillId="64" borderId="0" xfId="0" applyFont="1" applyFill="1"/>
    <xf numFmtId="0" fontId="8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horizontal="left" vertical="center" indent="2"/>
    </xf>
    <xf numFmtId="0" fontId="7" fillId="61" borderId="0" xfId="0" applyFont="1" applyFill="1" applyBorder="1" applyAlignment="1">
      <alignment horizontal="left" vertical="center" indent="1"/>
    </xf>
    <xf numFmtId="0" fontId="6" fillId="61" borderId="0" xfId="0" applyFont="1" applyFill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left" vertical="center" wrapText="1" indent="2"/>
    </xf>
    <xf numFmtId="0" fontId="7" fillId="61" borderId="0" xfId="5" applyFont="1" applyFill="1" applyBorder="1" applyAlignment="1">
      <alignment horizontal="left" vertical="top" wrapText="1" indent="1"/>
    </xf>
    <xf numFmtId="165" fontId="6" fillId="0" borderId="0" xfId="0" applyNumberFormat="1" applyFont="1" applyFill="1" applyBorder="1" applyAlignment="1">
      <alignment horizontal="right" vertical="center" indent="1"/>
    </xf>
    <xf numFmtId="165" fontId="7" fillId="0" borderId="0" xfId="0" applyNumberFormat="1" applyFont="1" applyFill="1" applyBorder="1" applyAlignment="1">
      <alignment horizontal="right" vertical="center" indent="1"/>
    </xf>
    <xf numFmtId="165" fontId="8" fillId="0" borderId="40" xfId="0" applyNumberFormat="1" applyFont="1" applyBorder="1" applyAlignment="1">
      <alignment horizontal="right" vertical="top" indent="1"/>
    </xf>
    <xf numFmtId="0" fontId="118" fillId="2" borderId="0" xfId="0" applyFont="1" applyFill="1" applyAlignment="1">
      <alignment horizontal="justify" vertical="top" wrapText="1"/>
    </xf>
    <xf numFmtId="0" fontId="5" fillId="61" borderId="0" xfId="0" applyFont="1" applyFill="1" applyBorder="1" applyAlignment="1">
      <alignment horizontal="left" vertical="center" wrapText="1" indent="1"/>
    </xf>
    <xf numFmtId="0" fontId="93" fillId="0" borderId="0" xfId="0" applyFont="1" applyFill="1" applyBorder="1" applyAlignment="1">
      <alignment horizontal="left" vertical="center" wrapText="1" indent="2"/>
    </xf>
    <xf numFmtId="0" fontId="8" fillId="61" borderId="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left" vertical="center" wrapText="1" indent="3"/>
    </xf>
    <xf numFmtId="0" fontId="93" fillId="61" borderId="0" xfId="0" applyFont="1" applyFill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left" vertical="center" wrapText="1" indent="4"/>
    </xf>
    <xf numFmtId="0" fontId="8" fillId="61" borderId="0" xfId="0" applyFont="1" applyFill="1" applyBorder="1" applyAlignment="1">
      <alignment horizontal="left" vertical="center" wrapText="1" indent="4"/>
    </xf>
    <xf numFmtId="0" fontId="8" fillId="0" borderId="0" xfId="0" applyFont="1" applyFill="1" applyAlignment="1">
      <alignment horizontal="left" vertical="center" wrapText="1" indent="3"/>
    </xf>
    <xf numFmtId="0" fontId="8" fillId="2" borderId="0" xfId="0" applyFont="1" applyFill="1" applyAlignment="1"/>
    <xf numFmtId="165" fontId="85" fillId="2" borderId="5" xfId="0" applyNumberFormat="1" applyFont="1" applyFill="1" applyBorder="1"/>
    <xf numFmtId="165" fontId="85" fillId="2" borderId="42" xfId="0" applyNumberFormat="1" applyFont="1" applyFill="1" applyBorder="1"/>
    <xf numFmtId="171" fontId="6" fillId="2" borderId="5" xfId="7" applyFont="1" applyFill="1" applyBorder="1" applyAlignment="1">
      <alignment horizontal="left" vertical="center" indent="2"/>
    </xf>
    <xf numFmtId="43" fontId="15" fillId="2" borderId="0" xfId="1" applyFont="1" applyFill="1"/>
    <xf numFmtId="0" fontId="15" fillId="2" borderId="5" xfId="0" applyFont="1" applyFill="1" applyBorder="1" applyAlignment="1">
      <alignment horizontal="center" vertical="top"/>
    </xf>
    <xf numFmtId="185" fontId="125" fillId="0" borderId="53" xfId="0" applyNumberFormat="1" applyFont="1" applyBorder="1" applyAlignment="1">
      <alignment horizontal="right"/>
    </xf>
    <xf numFmtId="180" fontId="7" fillId="61" borderId="0" xfId="0" applyNumberFormat="1" applyFont="1" applyFill="1" applyBorder="1" applyAlignment="1">
      <alignment horizontal="right" vertical="center"/>
    </xf>
    <xf numFmtId="165" fontId="7" fillId="61" borderId="0" xfId="0" applyNumberFormat="1" applyFont="1" applyFill="1" applyBorder="1" applyAlignment="1">
      <alignment horizontal="right" vertical="center"/>
    </xf>
    <xf numFmtId="180" fontId="6" fillId="2" borderId="0" xfId="0" applyNumberFormat="1" applyFont="1" applyFill="1" applyBorder="1" applyAlignment="1">
      <alignment horizontal="right" vertical="center"/>
    </xf>
    <xf numFmtId="165" fontId="6" fillId="2" borderId="0" xfId="0" applyNumberFormat="1" applyFont="1" applyFill="1" applyBorder="1" applyAlignment="1">
      <alignment horizontal="right" vertical="center"/>
    </xf>
    <xf numFmtId="180" fontId="6" fillId="61" borderId="0" xfId="0" applyNumberFormat="1" applyFont="1" applyFill="1" applyBorder="1" applyAlignment="1">
      <alignment horizontal="right" vertical="center"/>
    </xf>
    <xf numFmtId="165" fontId="6" fillId="61" borderId="0" xfId="0" applyNumberFormat="1" applyFont="1" applyFill="1" applyBorder="1" applyAlignment="1">
      <alignment horizontal="right" vertical="center"/>
    </xf>
    <xf numFmtId="180" fontId="7" fillId="2" borderId="0" xfId="0" applyNumberFormat="1" applyFont="1" applyFill="1" applyBorder="1" applyAlignment="1">
      <alignment horizontal="right" vertical="center" indent="1"/>
    </xf>
    <xf numFmtId="164" fontId="0" fillId="2" borderId="0" xfId="0" applyNumberFormat="1" applyFill="1" applyAlignment="1">
      <alignment horizontal="right" indent="1"/>
    </xf>
    <xf numFmtId="180" fontId="7" fillId="2" borderId="35" xfId="0" applyNumberFormat="1" applyFont="1" applyFill="1" applyBorder="1" applyAlignment="1">
      <alignment horizontal="right" vertical="center" indent="1"/>
    </xf>
    <xf numFmtId="164" fontId="0" fillId="2" borderId="35" xfId="0" applyNumberFormat="1" applyFill="1" applyBorder="1" applyAlignment="1">
      <alignment horizontal="right" indent="1"/>
    </xf>
    <xf numFmtId="169" fontId="7" fillId="2" borderId="35" xfId="0" applyNumberFormat="1" applyFont="1" applyFill="1" applyBorder="1" applyAlignment="1">
      <alignment horizontal="right" vertical="center" indent="1"/>
    </xf>
    <xf numFmtId="164" fontId="7" fillId="2" borderId="35" xfId="0" applyNumberFormat="1" applyFont="1" applyFill="1" applyBorder="1" applyAlignment="1">
      <alignment horizontal="right" vertical="center" indent="1"/>
    </xf>
    <xf numFmtId="180" fontId="7" fillId="2" borderId="0" xfId="0" applyNumberFormat="1" applyFont="1" applyFill="1" applyBorder="1" applyAlignment="1">
      <alignment horizontal="right" vertical="center"/>
    </xf>
    <xf numFmtId="165" fontId="7" fillId="2" borderId="0" xfId="0" applyNumberFormat="1" applyFont="1" applyFill="1" applyBorder="1" applyAlignment="1">
      <alignment horizontal="right" vertical="center"/>
    </xf>
    <xf numFmtId="169" fontId="6" fillId="62" borderId="0" xfId="0" applyNumberFormat="1" applyFont="1" applyFill="1" applyBorder="1" applyAlignment="1">
      <alignment horizontal="right" vertical="center" indent="1"/>
    </xf>
    <xf numFmtId="180" fontId="6" fillId="62" borderId="0" xfId="0" applyNumberFormat="1" applyFont="1" applyFill="1" applyBorder="1" applyAlignment="1">
      <alignment horizontal="right" vertical="center" indent="1"/>
    </xf>
    <xf numFmtId="165" fontId="6" fillId="62" borderId="0" xfId="0" applyNumberFormat="1" applyFont="1" applyFill="1" applyBorder="1" applyAlignment="1">
      <alignment horizontal="right" vertical="center" indent="1"/>
    </xf>
    <xf numFmtId="180" fontId="6" fillId="62" borderId="0" xfId="0" applyNumberFormat="1" applyFont="1" applyFill="1" applyBorder="1" applyAlignment="1">
      <alignment horizontal="right" vertical="center"/>
    </xf>
    <xf numFmtId="165" fontId="6" fillId="62" borderId="0" xfId="0" applyNumberFormat="1" applyFont="1" applyFill="1" applyBorder="1" applyAlignment="1">
      <alignment horizontal="right" vertical="center"/>
    </xf>
    <xf numFmtId="164" fontId="6" fillId="2" borderId="40" xfId="0" applyNumberFormat="1" applyFont="1" applyFill="1" applyBorder="1" applyAlignment="1">
      <alignment horizontal="right" vertical="center" indent="2"/>
    </xf>
    <xf numFmtId="180" fontId="6" fillId="2" borderId="40" xfId="0" applyNumberFormat="1" applyFont="1" applyFill="1" applyBorder="1" applyAlignment="1">
      <alignment horizontal="right" vertical="center" indent="1"/>
    </xf>
    <xf numFmtId="165" fontId="6" fillId="2" borderId="40" xfId="0" applyNumberFormat="1" applyFont="1" applyFill="1" applyBorder="1" applyAlignment="1">
      <alignment horizontal="right" vertical="center" indent="2"/>
    </xf>
    <xf numFmtId="180" fontId="6" fillId="2" borderId="40" xfId="0" applyNumberFormat="1" applyFont="1" applyFill="1" applyBorder="1" applyAlignment="1">
      <alignment horizontal="right" vertical="center"/>
    </xf>
    <xf numFmtId="165" fontId="6" fillId="2" borderId="40" xfId="0" applyNumberFormat="1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4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3" xfId="0" applyFont="1" applyFill="1" applyBorder="1" applyAlignment="1">
      <alignment horizontal="left" vertical="center" wrapText="1" indent="1"/>
    </xf>
    <xf numFmtId="0" fontId="5" fillId="3" borderId="41" xfId="0" applyFont="1" applyFill="1" applyBorder="1" applyAlignment="1">
      <alignment horizontal="left" vertical="center" wrapText="1" inden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7" fillId="2" borderId="0" xfId="3" applyFont="1" applyFill="1" applyBorder="1" applyAlignment="1">
      <alignment horizontal="center" vertical="center" wrapText="1"/>
    </xf>
    <xf numFmtId="0" fontId="5" fillId="62" borderId="4" xfId="0" applyFont="1" applyFill="1" applyBorder="1" applyAlignment="1">
      <alignment horizontal="left" vertical="center"/>
    </xf>
    <xf numFmtId="0" fontId="5" fillId="62" borderId="5" xfId="0" applyFont="1" applyFill="1" applyBorder="1" applyAlignment="1">
      <alignment horizontal="left" vertical="center"/>
    </xf>
    <xf numFmtId="0" fontId="5" fillId="62" borderId="6" xfId="0" applyFont="1" applyFill="1" applyBorder="1" applyAlignment="1">
      <alignment horizontal="center" vertical="center"/>
    </xf>
    <xf numFmtId="0" fontId="5" fillId="62" borderId="7" xfId="0" applyFont="1" applyFill="1" applyBorder="1" applyAlignment="1">
      <alignment horizontal="center" vertical="center"/>
    </xf>
    <xf numFmtId="0" fontId="5" fillId="62" borderId="6" xfId="0" applyFont="1" applyFill="1" applyBorder="1" applyAlignment="1">
      <alignment horizontal="center" vertical="center" wrapText="1"/>
    </xf>
    <xf numFmtId="0" fontId="5" fillId="62" borderId="7" xfId="0" applyFont="1" applyFill="1" applyBorder="1" applyAlignment="1">
      <alignment horizontal="center" vertical="center" wrapText="1"/>
    </xf>
    <xf numFmtId="0" fontId="6" fillId="2" borderId="40" xfId="3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left" wrapText="1"/>
    </xf>
    <xf numFmtId="0" fontId="5" fillId="3" borderId="47" xfId="0" applyFont="1" applyFill="1" applyBorder="1" applyAlignment="1">
      <alignment horizontal="left" vertical="center" wrapText="1"/>
    </xf>
    <xf numFmtId="0" fontId="0" fillId="0" borderId="47" xfId="0" applyFont="1" applyBorder="1"/>
    <xf numFmtId="0" fontId="0" fillId="0" borderId="0" xfId="0" applyFont="1" applyBorder="1"/>
    <xf numFmtId="0" fontId="0" fillId="0" borderId="40" xfId="0" applyFont="1" applyBorder="1"/>
    <xf numFmtId="0" fontId="5" fillId="3" borderId="48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5" fillId="3" borderId="49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12" fillId="2" borderId="0" xfId="4" applyFont="1" applyFill="1" applyAlignment="1">
      <alignment horizontal="center"/>
    </xf>
    <xf numFmtId="0" fontId="13" fillId="2" borderId="40" xfId="4" applyFont="1" applyFill="1" applyBorder="1" applyAlignment="1">
      <alignment horizontal="center"/>
    </xf>
    <xf numFmtId="0" fontId="7" fillId="3" borderId="4" xfId="0" applyFont="1" applyFill="1" applyBorder="1" applyAlignment="1">
      <alignment horizontal="left" vertical="center" indent="1"/>
    </xf>
    <xf numFmtId="0" fontId="7" fillId="3" borderId="3" xfId="0" applyFont="1" applyFill="1" applyBorder="1" applyAlignment="1">
      <alignment horizontal="left" vertical="center" indent="1"/>
    </xf>
    <xf numFmtId="0" fontId="7" fillId="3" borderId="5" xfId="0" applyFont="1" applyFill="1" applyBorder="1" applyAlignment="1">
      <alignment horizontal="left" vertical="center" indent="1"/>
    </xf>
    <xf numFmtId="166" fontId="7" fillId="3" borderId="4" xfId="5" applyNumberFormat="1" applyFont="1" applyFill="1" applyBorder="1" applyAlignment="1">
      <alignment horizontal="center" vertical="center" wrapText="1"/>
    </xf>
    <xf numFmtId="166" fontId="7" fillId="3" borderId="5" xfId="5" applyNumberFormat="1" applyFont="1" applyFill="1" applyBorder="1" applyAlignment="1">
      <alignment horizontal="center" vertical="center" wrapText="1"/>
    </xf>
    <xf numFmtId="0" fontId="7" fillId="3" borderId="49" xfId="5" applyFont="1" applyFill="1" applyBorder="1" applyAlignment="1">
      <alignment horizontal="center" vertical="center" wrapText="1"/>
    </xf>
    <xf numFmtId="0" fontId="7" fillId="3" borderId="47" xfId="5" applyFont="1" applyFill="1" applyBorder="1" applyAlignment="1">
      <alignment horizontal="center" vertical="center" wrapText="1"/>
    </xf>
    <xf numFmtId="0" fontId="7" fillId="3" borderId="44" xfId="5" applyFont="1" applyFill="1" applyBorder="1" applyAlignment="1">
      <alignment horizontal="center" vertical="center" wrapText="1"/>
    </xf>
    <xf numFmtId="0" fontId="7" fillId="3" borderId="45" xfId="5" applyFont="1" applyFill="1" applyBorder="1" applyAlignment="1">
      <alignment horizontal="center" vertical="center" wrapText="1"/>
    </xf>
    <xf numFmtId="166" fontId="7" fillId="3" borderId="47" xfId="5" applyNumberFormat="1" applyFont="1" applyFill="1" applyBorder="1" applyAlignment="1">
      <alignment horizontal="center" vertical="center"/>
    </xf>
    <xf numFmtId="166" fontId="7" fillId="3" borderId="45" xfId="5" applyNumberFormat="1" applyFont="1" applyFill="1" applyBorder="1" applyAlignment="1">
      <alignment horizontal="center" vertical="center"/>
    </xf>
    <xf numFmtId="166" fontId="7" fillId="3" borderId="38" xfId="5" applyNumberFormat="1" applyFont="1" applyFill="1" applyBorder="1" applyAlignment="1">
      <alignment horizontal="center" vertical="center"/>
    </xf>
    <xf numFmtId="166" fontId="7" fillId="3" borderId="44" xfId="5" applyNumberFormat="1" applyFont="1" applyFill="1" applyBorder="1" applyAlignment="1">
      <alignment horizontal="center" vertical="center"/>
    </xf>
    <xf numFmtId="166" fontId="7" fillId="3" borderId="39" xfId="5" applyNumberFormat="1" applyFont="1" applyFill="1" applyBorder="1" applyAlignment="1">
      <alignment horizontal="center" vertical="center"/>
    </xf>
    <xf numFmtId="166" fontId="7" fillId="3" borderId="46" xfId="5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wrapText="1"/>
    </xf>
    <xf numFmtId="0" fontId="6" fillId="61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justify" vertical="center"/>
    </xf>
    <xf numFmtId="0" fontId="5" fillId="3" borderId="3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108" fillId="0" borderId="0" xfId="0" applyFont="1" applyFill="1" applyAlignment="1">
      <alignment horizontal="justify" vertical="center"/>
    </xf>
    <xf numFmtId="0" fontId="6" fillId="2" borderId="0" xfId="5" applyFont="1" applyFill="1" applyAlignment="1">
      <alignment horizontal="left"/>
    </xf>
    <xf numFmtId="0" fontId="8" fillId="0" borderId="0" xfId="0" applyFont="1" applyAlignment="1">
      <alignment horizontal="left" vertical="center" wrapText="1"/>
    </xf>
    <xf numFmtId="0" fontId="7" fillId="2" borderId="0" xfId="5" applyFont="1" applyFill="1" applyAlignment="1">
      <alignment horizontal="left" vertical="top" wrapText="1"/>
    </xf>
    <xf numFmtId="0" fontId="6" fillId="2" borderId="0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6" fillId="2" borderId="0" xfId="5" applyFont="1" applyFill="1" applyAlignment="1">
      <alignment horizontal="center"/>
    </xf>
    <xf numFmtId="0" fontId="7" fillId="2" borderId="0" xfId="5" applyFont="1" applyFill="1" applyAlignment="1">
      <alignment horizontal="center"/>
    </xf>
    <xf numFmtId="166" fontId="7" fillId="3" borderId="4" xfId="5" applyNumberFormat="1" applyFont="1" applyFill="1" applyBorder="1" applyAlignment="1">
      <alignment horizontal="left" vertical="center"/>
    </xf>
    <xf numFmtId="166" fontId="7" fillId="3" borderId="3" xfId="5" applyNumberFormat="1" applyFont="1" applyFill="1" applyBorder="1" applyAlignment="1">
      <alignment horizontal="left" vertical="center"/>
    </xf>
    <xf numFmtId="166" fontId="7" fillId="3" borderId="5" xfId="5" applyNumberFormat="1" applyFont="1" applyFill="1" applyBorder="1" applyAlignment="1">
      <alignment horizontal="left" vertical="center"/>
    </xf>
    <xf numFmtId="166" fontId="7" fillId="3" borderId="49" xfId="5" applyNumberFormat="1" applyFont="1" applyFill="1" applyBorder="1" applyAlignment="1">
      <alignment horizontal="center" vertical="center" wrapText="1"/>
    </xf>
    <xf numFmtId="166" fontId="7" fillId="3" borderId="41" xfId="5" applyNumberFormat="1" applyFont="1" applyFill="1" applyBorder="1" applyAlignment="1">
      <alignment horizontal="center" vertical="center" wrapText="1"/>
    </xf>
    <xf numFmtId="3" fontId="7" fillId="3" borderId="49" xfId="5" applyNumberFormat="1" applyFont="1" applyFill="1" applyBorder="1" applyAlignment="1">
      <alignment horizontal="center" vertical="center"/>
    </xf>
    <xf numFmtId="3" fontId="7" fillId="3" borderId="50" xfId="5" applyNumberFormat="1" applyFont="1" applyFill="1" applyBorder="1" applyAlignment="1">
      <alignment horizontal="center" vertical="center"/>
    </xf>
    <xf numFmtId="3" fontId="7" fillId="3" borderId="41" xfId="5" applyNumberFormat="1" applyFont="1" applyFill="1" applyBorder="1" applyAlignment="1">
      <alignment horizontal="center" vertical="center"/>
    </xf>
    <xf numFmtId="3" fontId="7" fillId="3" borderId="42" xfId="5" applyNumberFormat="1" applyFont="1" applyFill="1" applyBorder="1" applyAlignment="1">
      <alignment horizontal="center" vertical="center"/>
    </xf>
    <xf numFmtId="166" fontId="7" fillId="3" borderId="48" xfId="5" applyNumberFormat="1" applyFont="1" applyFill="1" applyBorder="1" applyAlignment="1">
      <alignment horizontal="center" vertical="center"/>
    </xf>
    <xf numFmtId="166" fontId="7" fillId="3" borderId="43" xfId="5" applyNumberFormat="1" applyFont="1" applyFill="1" applyBorder="1" applyAlignment="1">
      <alignment horizontal="center" vertical="center"/>
    </xf>
    <xf numFmtId="166" fontId="7" fillId="3" borderId="49" xfId="5" applyNumberFormat="1" applyFont="1" applyFill="1" applyBorder="1" applyAlignment="1">
      <alignment horizontal="center" vertical="center"/>
    </xf>
    <xf numFmtId="166" fontId="7" fillId="3" borderId="41" xfId="5" applyNumberFormat="1" applyFont="1" applyFill="1" applyBorder="1" applyAlignment="1">
      <alignment horizontal="center" vertical="center"/>
    </xf>
    <xf numFmtId="166" fontId="7" fillId="3" borderId="50" xfId="5" applyNumberFormat="1" applyFont="1" applyFill="1" applyBorder="1" applyAlignment="1">
      <alignment horizontal="center" vertical="center"/>
    </xf>
    <xf numFmtId="166" fontId="7" fillId="3" borderId="42" xfId="5" applyNumberFormat="1" applyFont="1" applyFill="1" applyBorder="1" applyAlignment="1">
      <alignment horizontal="center" vertical="center"/>
    </xf>
    <xf numFmtId="3" fontId="7" fillId="3" borderId="51" xfId="5" applyNumberFormat="1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166" fontId="7" fillId="3" borderId="47" xfId="5" applyNumberFormat="1" applyFont="1" applyFill="1" applyBorder="1" applyAlignment="1">
      <alignment horizontal="center" vertical="center" wrapText="1"/>
    </xf>
    <xf numFmtId="166" fontId="7" fillId="3" borderId="40" xfId="5" applyNumberFormat="1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left" vertical="center" indent="4"/>
    </xf>
    <xf numFmtId="0" fontId="7" fillId="3" borderId="52" xfId="0" applyFont="1" applyFill="1" applyBorder="1" applyAlignment="1">
      <alignment horizontal="left" vertical="center" indent="4"/>
    </xf>
    <xf numFmtId="0" fontId="7" fillId="3" borderId="40" xfId="0" applyFont="1" applyFill="1" applyBorder="1" applyAlignment="1">
      <alignment horizontal="left" vertical="center" indent="4"/>
    </xf>
    <xf numFmtId="0" fontId="5" fillId="0" borderId="0" xfId="0" applyFont="1" applyFill="1" applyAlignment="1">
      <alignment horizontal="center" vertical="center"/>
    </xf>
    <xf numFmtId="0" fontId="12" fillId="2" borderId="0" xfId="4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3" fillId="2" borderId="0" xfId="4" applyFont="1" applyFill="1" applyBorder="1" applyAlignment="1">
      <alignment horizontal="center"/>
    </xf>
    <xf numFmtId="0" fontId="5" fillId="3" borderId="32" xfId="0" applyFont="1" applyFill="1" applyBorder="1" applyAlignment="1">
      <alignment horizontal="left" vertical="center" wrapText="1" indent="1"/>
    </xf>
    <xf numFmtId="0" fontId="5" fillId="3" borderId="34" xfId="0" applyFont="1" applyFill="1" applyBorder="1" applyAlignment="1">
      <alignment horizontal="left" vertical="center" wrapText="1" indent="1"/>
    </xf>
    <xf numFmtId="0" fontId="88" fillId="0" borderId="0" xfId="0" applyFont="1" applyFill="1" applyBorder="1" applyAlignment="1">
      <alignment horizontal="justify" vertical="center" wrapText="1"/>
    </xf>
    <xf numFmtId="0" fontId="89" fillId="0" borderId="0" xfId="0" applyFont="1" applyFill="1" applyBorder="1" applyAlignment="1">
      <alignment horizontal="justify" vertical="center" wrapText="1"/>
    </xf>
    <xf numFmtId="0" fontId="90" fillId="0" borderId="0" xfId="0" applyFont="1" applyFill="1" applyBorder="1" applyAlignment="1">
      <alignment horizontal="justify" vertical="center" wrapText="1"/>
    </xf>
    <xf numFmtId="0" fontId="87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 wrapText="1"/>
    </xf>
    <xf numFmtId="0" fontId="108" fillId="0" borderId="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center" wrapText="1"/>
    </xf>
    <xf numFmtId="0" fontId="16" fillId="0" borderId="0" xfId="0" applyFont="1" applyFill="1" applyAlignment="1">
      <alignment horizontal="justify" vertic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left" vertical="top" wrapText="1"/>
    </xf>
    <xf numFmtId="0" fontId="6" fillId="2" borderId="47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justify" wrapText="1"/>
    </xf>
    <xf numFmtId="0" fontId="7" fillId="3" borderId="10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left" wrapText="1"/>
    </xf>
    <xf numFmtId="0" fontId="8" fillId="2" borderId="40" xfId="0" applyFont="1" applyFill="1" applyBorder="1" applyAlignment="1">
      <alignment horizontal="center" wrapText="1"/>
    </xf>
    <xf numFmtId="0" fontId="5" fillId="3" borderId="32" xfId="0" applyFont="1" applyFill="1" applyBorder="1" applyAlignment="1">
      <alignment horizontal="center"/>
    </xf>
    <xf numFmtId="0" fontId="5" fillId="3" borderId="47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8" fillId="2" borderId="47" xfId="0" applyFont="1" applyFill="1" applyBorder="1" applyAlignment="1">
      <alignment horizontal="left"/>
    </xf>
    <xf numFmtId="0" fontId="8" fillId="0" borderId="0" xfId="0" applyFont="1" applyAlignment="1">
      <alignment horizontal="left" wrapText="1"/>
    </xf>
    <xf numFmtId="0" fontId="13" fillId="2" borderId="0" xfId="3" applyFont="1" applyFill="1" applyBorder="1" applyAlignment="1">
      <alignment horizontal="left" vertical="top" wrapText="1"/>
    </xf>
    <xf numFmtId="0" fontId="8" fillId="2" borderId="0" xfId="2432" applyFont="1" applyFill="1" applyAlignment="1">
      <alignment horizontal="left"/>
    </xf>
    <xf numFmtId="0" fontId="8" fillId="2" borderId="0" xfId="2432" applyFont="1" applyFill="1" applyAlignment="1">
      <alignment horizontal="left" vertical="top" wrapText="1"/>
    </xf>
    <xf numFmtId="0" fontId="5" fillId="2" borderId="0" xfId="2432" applyFont="1" applyFill="1" applyAlignment="1">
      <alignment horizontal="center"/>
    </xf>
    <xf numFmtId="0" fontId="8" fillId="2" borderId="40" xfId="2432" applyFont="1" applyFill="1" applyBorder="1" applyAlignment="1">
      <alignment horizontal="center"/>
    </xf>
    <xf numFmtId="0" fontId="13" fillId="2" borderId="0" xfId="3" applyFont="1" applyFill="1" applyBorder="1" applyAlignment="1">
      <alignment horizontal="left" wrapText="1"/>
    </xf>
    <xf numFmtId="0" fontId="12" fillId="2" borderId="0" xfId="3" applyFont="1" applyFill="1" applyBorder="1" applyAlignment="1">
      <alignment horizontal="center" vertical="center" wrapText="1"/>
    </xf>
    <xf numFmtId="0" fontId="13" fillId="2" borderId="40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left" vertical="center" wrapText="1" indent="1"/>
    </xf>
    <xf numFmtId="0" fontId="5" fillId="3" borderId="5" xfId="3" applyFont="1" applyFill="1" applyBorder="1" applyAlignment="1">
      <alignment horizontal="left" vertical="center" indent="1"/>
    </xf>
    <xf numFmtId="0" fontId="5" fillId="3" borderId="6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5" fillId="3" borderId="7" xfId="3" applyFont="1" applyFill="1" applyBorder="1" applyAlignment="1">
      <alignment horizontal="center" vertical="center" wrapText="1"/>
    </xf>
    <xf numFmtId="171" fontId="6" fillId="2" borderId="37" xfId="7" applyFont="1" applyFill="1" applyBorder="1" applyAlignment="1">
      <alignment horizontal="left" vertical="top" wrapText="1"/>
    </xf>
    <xf numFmtId="0" fontId="115" fillId="2" borderId="0" xfId="0" applyFont="1" applyFill="1" applyAlignment="1">
      <alignment horizontal="center" wrapText="1"/>
    </xf>
    <xf numFmtId="0" fontId="114" fillId="2" borderId="0" xfId="2434" applyFont="1" applyFill="1" applyAlignment="1">
      <alignment horizontal="center" wrapText="1"/>
    </xf>
    <xf numFmtId="171" fontId="7" fillId="2" borderId="0" xfId="7" applyFont="1" applyFill="1" applyBorder="1" applyAlignment="1">
      <alignment horizontal="center"/>
    </xf>
    <xf numFmtId="0" fontId="12" fillId="2" borderId="0" xfId="0" applyFont="1" applyFill="1" applyBorder="1" applyAlignment="1" applyProtection="1">
      <alignment horizontal="center" wrapText="1"/>
    </xf>
    <xf numFmtId="171" fontId="99" fillId="63" borderId="2" xfId="7" applyFont="1" applyFill="1" applyBorder="1" applyAlignment="1">
      <alignment horizontal="center" vertical="center"/>
    </xf>
    <xf numFmtId="49" fontId="99" fillId="63" borderId="2" xfId="7" applyNumberFormat="1" applyFont="1" applyFill="1" applyBorder="1" applyAlignment="1">
      <alignment horizontal="center" vertical="center"/>
    </xf>
    <xf numFmtId="49" fontId="99" fillId="63" borderId="2" xfId="7" applyNumberFormat="1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40" xfId="0" applyFont="1" applyFill="1" applyBorder="1" applyAlignment="1">
      <alignment horizontal="left" vertical="center"/>
    </xf>
    <xf numFmtId="0" fontId="116" fillId="63" borderId="6" xfId="0" applyFont="1" applyFill="1" applyBorder="1" applyAlignment="1">
      <alignment horizontal="center" vertical="center"/>
    </xf>
    <xf numFmtId="0" fontId="116" fillId="63" borderId="1" xfId="0" applyFont="1" applyFill="1" applyBorder="1" applyAlignment="1">
      <alignment horizontal="center" vertical="center"/>
    </xf>
    <xf numFmtId="0" fontId="116" fillId="63" borderId="7" xfId="0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165" fontId="100" fillId="2" borderId="0" xfId="2" applyNumberFormat="1" applyFont="1" applyFill="1" applyAlignment="1" applyProtection="1"/>
  </cellXfs>
  <cellStyles count="2435">
    <cellStyle name="          _x000d__x000a_386grabber=VGA.3GR_x000d__x000a_" xfId="6" xr:uid="{00000000-0005-0000-0000-000000000000}"/>
    <cellStyle name="=C:\WINNT\SYSTEM32\COMMAND.COM" xfId="7" xr:uid="{00000000-0005-0000-0000-000001000000}"/>
    <cellStyle name="=C:\WINNT\SYSTEM32\COMMAND.COM 2" xfId="8" xr:uid="{00000000-0005-0000-0000-000002000000}"/>
    <cellStyle name="=C:\WINNT\SYSTEM32\COMMAND.COM 3 2" xfId="2431" xr:uid="{00000000-0005-0000-0000-000003000000}"/>
    <cellStyle name="=C:\WINNT\SYSTEM32\COMMAND.COM_PEF por ramos y edos 100209b" xfId="9" xr:uid="{00000000-0005-0000-0000-000004000000}"/>
    <cellStyle name="20% - Accent1 2" xfId="10" xr:uid="{00000000-0005-0000-0000-000005000000}"/>
    <cellStyle name="20% - Accent2 2" xfId="11" xr:uid="{00000000-0005-0000-0000-000006000000}"/>
    <cellStyle name="20% - Accent3 2" xfId="12" xr:uid="{00000000-0005-0000-0000-000007000000}"/>
    <cellStyle name="20% - Accent4 2" xfId="13" xr:uid="{00000000-0005-0000-0000-000008000000}"/>
    <cellStyle name="20% - Accent5 2" xfId="14" xr:uid="{00000000-0005-0000-0000-000009000000}"/>
    <cellStyle name="20% - Accent6 2" xfId="15" xr:uid="{00000000-0005-0000-0000-00000A000000}"/>
    <cellStyle name="20% - Énfasis1 2" xfId="16" xr:uid="{00000000-0005-0000-0000-00000B000000}"/>
    <cellStyle name="20% - Énfasis1 2 10" xfId="17" xr:uid="{00000000-0005-0000-0000-00000C000000}"/>
    <cellStyle name="20% - Énfasis1 2 11" xfId="18" xr:uid="{00000000-0005-0000-0000-00000D000000}"/>
    <cellStyle name="20% - Énfasis1 2 12" xfId="19" xr:uid="{00000000-0005-0000-0000-00000E000000}"/>
    <cellStyle name="20% - Énfasis1 2 13" xfId="20" xr:uid="{00000000-0005-0000-0000-00000F000000}"/>
    <cellStyle name="20% - Énfasis1 2 2" xfId="21" xr:uid="{00000000-0005-0000-0000-000010000000}"/>
    <cellStyle name="20% - Énfasis1 2 2 2" xfId="22" xr:uid="{00000000-0005-0000-0000-000011000000}"/>
    <cellStyle name="20% - Énfasis1 2 3" xfId="23" xr:uid="{00000000-0005-0000-0000-000012000000}"/>
    <cellStyle name="20% - Énfasis1 2 4" xfId="24" xr:uid="{00000000-0005-0000-0000-000013000000}"/>
    <cellStyle name="20% - Énfasis1 2 5" xfId="25" xr:uid="{00000000-0005-0000-0000-000014000000}"/>
    <cellStyle name="20% - Énfasis1 2 6" xfId="26" xr:uid="{00000000-0005-0000-0000-000015000000}"/>
    <cellStyle name="20% - Énfasis1 2 7" xfId="27" xr:uid="{00000000-0005-0000-0000-000016000000}"/>
    <cellStyle name="20% - Énfasis1 2 8" xfId="28" xr:uid="{00000000-0005-0000-0000-000017000000}"/>
    <cellStyle name="20% - Énfasis1 2 9" xfId="29" xr:uid="{00000000-0005-0000-0000-000018000000}"/>
    <cellStyle name="20% - Énfasis1 3" xfId="30" xr:uid="{00000000-0005-0000-0000-000019000000}"/>
    <cellStyle name="20% - Énfasis1 3 10" xfId="31" xr:uid="{00000000-0005-0000-0000-00001A000000}"/>
    <cellStyle name="20% - Énfasis1 3 11" xfId="32" xr:uid="{00000000-0005-0000-0000-00001B000000}"/>
    <cellStyle name="20% - Énfasis1 3 12" xfId="33" xr:uid="{00000000-0005-0000-0000-00001C000000}"/>
    <cellStyle name="20% - Énfasis1 3 13" xfId="34" xr:uid="{00000000-0005-0000-0000-00001D000000}"/>
    <cellStyle name="20% - Énfasis1 3 2" xfId="35" xr:uid="{00000000-0005-0000-0000-00001E000000}"/>
    <cellStyle name="20% - Énfasis1 3 3" xfId="36" xr:uid="{00000000-0005-0000-0000-00001F000000}"/>
    <cellStyle name="20% - Énfasis1 3 4" xfId="37" xr:uid="{00000000-0005-0000-0000-000020000000}"/>
    <cellStyle name="20% - Énfasis1 3 5" xfId="38" xr:uid="{00000000-0005-0000-0000-000021000000}"/>
    <cellStyle name="20% - Énfasis1 3 6" xfId="39" xr:uid="{00000000-0005-0000-0000-000022000000}"/>
    <cellStyle name="20% - Énfasis1 3 7" xfId="40" xr:uid="{00000000-0005-0000-0000-000023000000}"/>
    <cellStyle name="20% - Énfasis1 3 8" xfId="41" xr:uid="{00000000-0005-0000-0000-000024000000}"/>
    <cellStyle name="20% - Énfasis1 3 9" xfId="42" xr:uid="{00000000-0005-0000-0000-000025000000}"/>
    <cellStyle name="20% - Énfasis1 4 10" xfId="43" xr:uid="{00000000-0005-0000-0000-000026000000}"/>
    <cellStyle name="20% - Énfasis1 4 11" xfId="44" xr:uid="{00000000-0005-0000-0000-000027000000}"/>
    <cellStyle name="20% - Énfasis1 4 12" xfId="45" xr:uid="{00000000-0005-0000-0000-000028000000}"/>
    <cellStyle name="20% - Énfasis1 4 13" xfId="46" xr:uid="{00000000-0005-0000-0000-000029000000}"/>
    <cellStyle name="20% - Énfasis1 4 2" xfId="47" xr:uid="{00000000-0005-0000-0000-00002A000000}"/>
    <cellStyle name="20% - Énfasis1 4 3" xfId="48" xr:uid="{00000000-0005-0000-0000-00002B000000}"/>
    <cellStyle name="20% - Énfasis1 4 4" xfId="49" xr:uid="{00000000-0005-0000-0000-00002C000000}"/>
    <cellStyle name="20% - Énfasis1 4 5" xfId="50" xr:uid="{00000000-0005-0000-0000-00002D000000}"/>
    <cellStyle name="20% - Énfasis1 4 6" xfId="51" xr:uid="{00000000-0005-0000-0000-00002E000000}"/>
    <cellStyle name="20% - Énfasis1 4 7" xfId="52" xr:uid="{00000000-0005-0000-0000-00002F000000}"/>
    <cellStyle name="20% - Énfasis1 4 8" xfId="53" xr:uid="{00000000-0005-0000-0000-000030000000}"/>
    <cellStyle name="20% - Énfasis1 4 9" xfId="54" xr:uid="{00000000-0005-0000-0000-000031000000}"/>
    <cellStyle name="20% - Énfasis1 5 10" xfId="55" xr:uid="{00000000-0005-0000-0000-000032000000}"/>
    <cellStyle name="20% - Énfasis1 5 11" xfId="56" xr:uid="{00000000-0005-0000-0000-000033000000}"/>
    <cellStyle name="20% - Énfasis1 5 12" xfId="57" xr:uid="{00000000-0005-0000-0000-000034000000}"/>
    <cellStyle name="20% - Énfasis1 5 2" xfId="58" xr:uid="{00000000-0005-0000-0000-000035000000}"/>
    <cellStyle name="20% - Énfasis1 5 3" xfId="59" xr:uid="{00000000-0005-0000-0000-000036000000}"/>
    <cellStyle name="20% - Énfasis1 5 4" xfId="60" xr:uid="{00000000-0005-0000-0000-000037000000}"/>
    <cellStyle name="20% - Énfasis1 5 5" xfId="61" xr:uid="{00000000-0005-0000-0000-000038000000}"/>
    <cellStyle name="20% - Énfasis1 5 6" xfId="62" xr:uid="{00000000-0005-0000-0000-000039000000}"/>
    <cellStyle name="20% - Énfasis1 5 7" xfId="63" xr:uid="{00000000-0005-0000-0000-00003A000000}"/>
    <cellStyle name="20% - Énfasis1 5 8" xfId="64" xr:uid="{00000000-0005-0000-0000-00003B000000}"/>
    <cellStyle name="20% - Énfasis1 5 9" xfId="65" xr:uid="{00000000-0005-0000-0000-00003C000000}"/>
    <cellStyle name="20% - Énfasis2 2" xfId="66" xr:uid="{00000000-0005-0000-0000-00003D000000}"/>
    <cellStyle name="20% - Énfasis2 2 10" xfId="67" xr:uid="{00000000-0005-0000-0000-00003E000000}"/>
    <cellStyle name="20% - Énfasis2 2 11" xfId="68" xr:uid="{00000000-0005-0000-0000-00003F000000}"/>
    <cellStyle name="20% - Énfasis2 2 12" xfId="69" xr:uid="{00000000-0005-0000-0000-000040000000}"/>
    <cellStyle name="20% - Énfasis2 2 13" xfId="70" xr:uid="{00000000-0005-0000-0000-000041000000}"/>
    <cellStyle name="20% - Énfasis2 2 2" xfId="71" xr:uid="{00000000-0005-0000-0000-000042000000}"/>
    <cellStyle name="20% - Énfasis2 2 2 2" xfId="72" xr:uid="{00000000-0005-0000-0000-000043000000}"/>
    <cellStyle name="20% - Énfasis2 2 3" xfId="73" xr:uid="{00000000-0005-0000-0000-000044000000}"/>
    <cellStyle name="20% - Énfasis2 2 4" xfId="74" xr:uid="{00000000-0005-0000-0000-000045000000}"/>
    <cellStyle name="20% - Énfasis2 2 5" xfId="75" xr:uid="{00000000-0005-0000-0000-000046000000}"/>
    <cellStyle name="20% - Énfasis2 2 6" xfId="76" xr:uid="{00000000-0005-0000-0000-000047000000}"/>
    <cellStyle name="20% - Énfasis2 2 7" xfId="77" xr:uid="{00000000-0005-0000-0000-000048000000}"/>
    <cellStyle name="20% - Énfasis2 2 8" xfId="78" xr:uid="{00000000-0005-0000-0000-000049000000}"/>
    <cellStyle name="20% - Énfasis2 2 9" xfId="79" xr:uid="{00000000-0005-0000-0000-00004A000000}"/>
    <cellStyle name="20% - Énfasis2 3" xfId="80" xr:uid="{00000000-0005-0000-0000-00004B000000}"/>
    <cellStyle name="20% - Énfasis2 3 10" xfId="81" xr:uid="{00000000-0005-0000-0000-00004C000000}"/>
    <cellStyle name="20% - Énfasis2 3 11" xfId="82" xr:uid="{00000000-0005-0000-0000-00004D000000}"/>
    <cellStyle name="20% - Énfasis2 3 12" xfId="83" xr:uid="{00000000-0005-0000-0000-00004E000000}"/>
    <cellStyle name="20% - Énfasis2 3 13" xfId="84" xr:uid="{00000000-0005-0000-0000-00004F000000}"/>
    <cellStyle name="20% - Énfasis2 3 2" xfId="85" xr:uid="{00000000-0005-0000-0000-000050000000}"/>
    <cellStyle name="20% - Énfasis2 3 3" xfId="86" xr:uid="{00000000-0005-0000-0000-000051000000}"/>
    <cellStyle name="20% - Énfasis2 3 4" xfId="87" xr:uid="{00000000-0005-0000-0000-000052000000}"/>
    <cellStyle name="20% - Énfasis2 3 5" xfId="88" xr:uid="{00000000-0005-0000-0000-000053000000}"/>
    <cellStyle name="20% - Énfasis2 3 6" xfId="89" xr:uid="{00000000-0005-0000-0000-000054000000}"/>
    <cellStyle name="20% - Énfasis2 3 7" xfId="90" xr:uid="{00000000-0005-0000-0000-000055000000}"/>
    <cellStyle name="20% - Énfasis2 3 8" xfId="91" xr:uid="{00000000-0005-0000-0000-000056000000}"/>
    <cellStyle name="20% - Énfasis2 3 9" xfId="92" xr:uid="{00000000-0005-0000-0000-000057000000}"/>
    <cellStyle name="20% - Énfasis2 4 10" xfId="93" xr:uid="{00000000-0005-0000-0000-000058000000}"/>
    <cellStyle name="20% - Énfasis2 4 11" xfId="94" xr:uid="{00000000-0005-0000-0000-000059000000}"/>
    <cellStyle name="20% - Énfasis2 4 12" xfId="95" xr:uid="{00000000-0005-0000-0000-00005A000000}"/>
    <cellStyle name="20% - Énfasis2 4 13" xfId="96" xr:uid="{00000000-0005-0000-0000-00005B000000}"/>
    <cellStyle name="20% - Énfasis2 4 2" xfId="97" xr:uid="{00000000-0005-0000-0000-00005C000000}"/>
    <cellStyle name="20% - Énfasis2 4 3" xfId="98" xr:uid="{00000000-0005-0000-0000-00005D000000}"/>
    <cellStyle name="20% - Énfasis2 4 4" xfId="99" xr:uid="{00000000-0005-0000-0000-00005E000000}"/>
    <cellStyle name="20% - Énfasis2 4 5" xfId="100" xr:uid="{00000000-0005-0000-0000-00005F000000}"/>
    <cellStyle name="20% - Énfasis2 4 6" xfId="101" xr:uid="{00000000-0005-0000-0000-000060000000}"/>
    <cellStyle name="20% - Énfasis2 4 7" xfId="102" xr:uid="{00000000-0005-0000-0000-000061000000}"/>
    <cellStyle name="20% - Énfasis2 4 8" xfId="103" xr:uid="{00000000-0005-0000-0000-000062000000}"/>
    <cellStyle name="20% - Énfasis2 4 9" xfId="104" xr:uid="{00000000-0005-0000-0000-000063000000}"/>
    <cellStyle name="20% - Énfasis2 5 10" xfId="105" xr:uid="{00000000-0005-0000-0000-000064000000}"/>
    <cellStyle name="20% - Énfasis2 5 11" xfId="106" xr:uid="{00000000-0005-0000-0000-000065000000}"/>
    <cellStyle name="20% - Énfasis2 5 12" xfId="107" xr:uid="{00000000-0005-0000-0000-000066000000}"/>
    <cellStyle name="20% - Énfasis2 5 2" xfId="108" xr:uid="{00000000-0005-0000-0000-000067000000}"/>
    <cellStyle name="20% - Énfasis2 5 3" xfId="109" xr:uid="{00000000-0005-0000-0000-000068000000}"/>
    <cellStyle name="20% - Énfasis2 5 4" xfId="110" xr:uid="{00000000-0005-0000-0000-000069000000}"/>
    <cellStyle name="20% - Énfasis2 5 5" xfId="111" xr:uid="{00000000-0005-0000-0000-00006A000000}"/>
    <cellStyle name="20% - Énfasis2 5 6" xfId="112" xr:uid="{00000000-0005-0000-0000-00006B000000}"/>
    <cellStyle name="20% - Énfasis2 5 7" xfId="113" xr:uid="{00000000-0005-0000-0000-00006C000000}"/>
    <cellStyle name="20% - Énfasis2 5 8" xfId="114" xr:uid="{00000000-0005-0000-0000-00006D000000}"/>
    <cellStyle name="20% - Énfasis2 5 9" xfId="115" xr:uid="{00000000-0005-0000-0000-00006E000000}"/>
    <cellStyle name="20% - Énfasis3 2" xfId="116" xr:uid="{00000000-0005-0000-0000-00006F000000}"/>
    <cellStyle name="20% - Énfasis3 2 10" xfId="117" xr:uid="{00000000-0005-0000-0000-000070000000}"/>
    <cellStyle name="20% - Énfasis3 2 11" xfId="118" xr:uid="{00000000-0005-0000-0000-000071000000}"/>
    <cellStyle name="20% - Énfasis3 2 12" xfId="119" xr:uid="{00000000-0005-0000-0000-000072000000}"/>
    <cellStyle name="20% - Énfasis3 2 13" xfId="120" xr:uid="{00000000-0005-0000-0000-000073000000}"/>
    <cellStyle name="20% - Énfasis3 2 2" xfId="121" xr:uid="{00000000-0005-0000-0000-000074000000}"/>
    <cellStyle name="20% - Énfasis3 2 2 2" xfId="122" xr:uid="{00000000-0005-0000-0000-000075000000}"/>
    <cellStyle name="20% - Énfasis3 2 3" xfId="123" xr:uid="{00000000-0005-0000-0000-000076000000}"/>
    <cellStyle name="20% - Énfasis3 2 4" xfId="124" xr:uid="{00000000-0005-0000-0000-000077000000}"/>
    <cellStyle name="20% - Énfasis3 2 5" xfId="125" xr:uid="{00000000-0005-0000-0000-000078000000}"/>
    <cellStyle name="20% - Énfasis3 2 6" xfId="126" xr:uid="{00000000-0005-0000-0000-000079000000}"/>
    <cellStyle name="20% - Énfasis3 2 7" xfId="127" xr:uid="{00000000-0005-0000-0000-00007A000000}"/>
    <cellStyle name="20% - Énfasis3 2 8" xfId="128" xr:uid="{00000000-0005-0000-0000-00007B000000}"/>
    <cellStyle name="20% - Énfasis3 2 9" xfId="129" xr:uid="{00000000-0005-0000-0000-00007C000000}"/>
    <cellStyle name="20% - Énfasis3 3" xfId="130" xr:uid="{00000000-0005-0000-0000-00007D000000}"/>
    <cellStyle name="20% - Énfasis3 3 10" xfId="131" xr:uid="{00000000-0005-0000-0000-00007E000000}"/>
    <cellStyle name="20% - Énfasis3 3 11" xfId="132" xr:uid="{00000000-0005-0000-0000-00007F000000}"/>
    <cellStyle name="20% - Énfasis3 3 12" xfId="133" xr:uid="{00000000-0005-0000-0000-000080000000}"/>
    <cellStyle name="20% - Énfasis3 3 13" xfId="134" xr:uid="{00000000-0005-0000-0000-000081000000}"/>
    <cellStyle name="20% - Énfasis3 3 2" xfId="135" xr:uid="{00000000-0005-0000-0000-000082000000}"/>
    <cellStyle name="20% - Énfasis3 3 3" xfId="136" xr:uid="{00000000-0005-0000-0000-000083000000}"/>
    <cellStyle name="20% - Énfasis3 3 4" xfId="137" xr:uid="{00000000-0005-0000-0000-000084000000}"/>
    <cellStyle name="20% - Énfasis3 3 5" xfId="138" xr:uid="{00000000-0005-0000-0000-000085000000}"/>
    <cellStyle name="20% - Énfasis3 3 6" xfId="139" xr:uid="{00000000-0005-0000-0000-000086000000}"/>
    <cellStyle name="20% - Énfasis3 3 7" xfId="140" xr:uid="{00000000-0005-0000-0000-000087000000}"/>
    <cellStyle name="20% - Énfasis3 3 8" xfId="141" xr:uid="{00000000-0005-0000-0000-000088000000}"/>
    <cellStyle name="20% - Énfasis3 3 9" xfId="142" xr:uid="{00000000-0005-0000-0000-000089000000}"/>
    <cellStyle name="20% - Énfasis3 4 10" xfId="143" xr:uid="{00000000-0005-0000-0000-00008A000000}"/>
    <cellStyle name="20% - Énfasis3 4 11" xfId="144" xr:uid="{00000000-0005-0000-0000-00008B000000}"/>
    <cellStyle name="20% - Énfasis3 4 12" xfId="145" xr:uid="{00000000-0005-0000-0000-00008C000000}"/>
    <cellStyle name="20% - Énfasis3 4 13" xfId="146" xr:uid="{00000000-0005-0000-0000-00008D000000}"/>
    <cellStyle name="20% - Énfasis3 4 2" xfId="147" xr:uid="{00000000-0005-0000-0000-00008E000000}"/>
    <cellStyle name="20% - Énfasis3 4 3" xfId="148" xr:uid="{00000000-0005-0000-0000-00008F000000}"/>
    <cellStyle name="20% - Énfasis3 4 4" xfId="149" xr:uid="{00000000-0005-0000-0000-000090000000}"/>
    <cellStyle name="20% - Énfasis3 4 5" xfId="150" xr:uid="{00000000-0005-0000-0000-000091000000}"/>
    <cellStyle name="20% - Énfasis3 4 6" xfId="151" xr:uid="{00000000-0005-0000-0000-000092000000}"/>
    <cellStyle name="20% - Énfasis3 4 7" xfId="152" xr:uid="{00000000-0005-0000-0000-000093000000}"/>
    <cellStyle name="20% - Énfasis3 4 8" xfId="153" xr:uid="{00000000-0005-0000-0000-000094000000}"/>
    <cellStyle name="20% - Énfasis3 4 9" xfId="154" xr:uid="{00000000-0005-0000-0000-000095000000}"/>
    <cellStyle name="20% - Énfasis3 5 10" xfId="155" xr:uid="{00000000-0005-0000-0000-000096000000}"/>
    <cellStyle name="20% - Énfasis3 5 11" xfId="156" xr:uid="{00000000-0005-0000-0000-000097000000}"/>
    <cellStyle name="20% - Énfasis3 5 12" xfId="157" xr:uid="{00000000-0005-0000-0000-000098000000}"/>
    <cellStyle name="20% - Énfasis3 5 2" xfId="158" xr:uid="{00000000-0005-0000-0000-000099000000}"/>
    <cellStyle name="20% - Énfasis3 5 3" xfId="159" xr:uid="{00000000-0005-0000-0000-00009A000000}"/>
    <cellStyle name="20% - Énfasis3 5 4" xfId="160" xr:uid="{00000000-0005-0000-0000-00009B000000}"/>
    <cellStyle name="20% - Énfasis3 5 5" xfId="161" xr:uid="{00000000-0005-0000-0000-00009C000000}"/>
    <cellStyle name="20% - Énfasis3 5 6" xfId="162" xr:uid="{00000000-0005-0000-0000-00009D000000}"/>
    <cellStyle name="20% - Énfasis3 5 7" xfId="163" xr:uid="{00000000-0005-0000-0000-00009E000000}"/>
    <cellStyle name="20% - Énfasis3 5 8" xfId="164" xr:uid="{00000000-0005-0000-0000-00009F000000}"/>
    <cellStyle name="20% - Énfasis3 5 9" xfId="165" xr:uid="{00000000-0005-0000-0000-0000A0000000}"/>
    <cellStyle name="20% - Énfasis4 2" xfId="166" xr:uid="{00000000-0005-0000-0000-0000A1000000}"/>
    <cellStyle name="20% - Énfasis4 2 10" xfId="167" xr:uid="{00000000-0005-0000-0000-0000A2000000}"/>
    <cellStyle name="20% - Énfasis4 2 11" xfId="168" xr:uid="{00000000-0005-0000-0000-0000A3000000}"/>
    <cellStyle name="20% - Énfasis4 2 12" xfId="169" xr:uid="{00000000-0005-0000-0000-0000A4000000}"/>
    <cellStyle name="20% - Énfasis4 2 13" xfId="170" xr:uid="{00000000-0005-0000-0000-0000A5000000}"/>
    <cellStyle name="20% - Énfasis4 2 2" xfId="171" xr:uid="{00000000-0005-0000-0000-0000A6000000}"/>
    <cellStyle name="20% - Énfasis4 2 2 2" xfId="172" xr:uid="{00000000-0005-0000-0000-0000A7000000}"/>
    <cellStyle name="20% - Énfasis4 2 3" xfId="173" xr:uid="{00000000-0005-0000-0000-0000A8000000}"/>
    <cellStyle name="20% - Énfasis4 2 4" xfId="174" xr:uid="{00000000-0005-0000-0000-0000A9000000}"/>
    <cellStyle name="20% - Énfasis4 2 5" xfId="175" xr:uid="{00000000-0005-0000-0000-0000AA000000}"/>
    <cellStyle name="20% - Énfasis4 2 6" xfId="176" xr:uid="{00000000-0005-0000-0000-0000AB000000}"/>
    <cellStyle name="20% - Énfasis4 2 7" xfId="177" xr:uid="{00000000-0005-0000-0000-0000AC000000}"/>
    <cellStyle name="20% - Énfasis4 2 8" xfId="178" xr:uid="{00000000-0005-0000-0000-0000AD000000}"/>
    <cellStyle name="20% - Énfasis4 2 9" xfId="179" xr:uid="{00000000-0005-0000-0000-0000AE000000}"/>
    <cellStyle name="20% - Énfasis4 3" xfId="180" xr:uid="{00000000-0005-0000-0000-0000AF000000}"/>
    <cellStyle name="20% - Énfasis4 3 10" xfId="181" xr:uid="{00000000-0005-0000-0000-0000B0000000}"/>
    <cellStyle name="20% - Énfasis4 3 11" xfId="182" xr:uid="{00000000-0005-0000-0000-0000B1000000}"/>
    <cellStyle name="20% - Énfasis4 3 12" xfId="183" xr:uid="{00000000-0005-0000-0000-0000B2000000}"/>
    <cellStyle name="20% - Énfasis4 3 13" xfId="184" xr:uid="{00000000-0005-0000-0000-0000B3000000}"/>
    <cellStyle name="20% - Énfasis4 3 2" xfId="185" xr:uid="{00000000-0005-0000-0000-0000B4000000}"/>
    <cellStyle name="20% - Énfasis4 3 3" xfId="186" xr:uid="{00000000-0005-0000-0000-0000B5000000}"/>
    <cellStyle name="20% - Énfasis4 3 4" xfId="187" xr:uid="{00000000-0005-0000-0000-0000B6000000}"/>
    <cellStyle name="20% - Énfasis4 3 5" xfId="188" xr:uid="{00000000-0005-0000-0000-0000B7000000}"/>
    <cellStyle name="20% - Énfasis4 3 6" xfId="189" xr:uid="{00000000-0005-0000-0000-0000B8000000}"/>
    <cellStyle name="20% - Énfasis4 3 7" xfId="190" xr:uid="{00000000-0005-0000-0000-0000B9000000}"/>
    <cellStyle name="20% - Énfasis4 3 8" xfId="191" xr:uid="{00000000-0005-0000-0000-0000BA000000}"/>
    <cellStyle name="20% - Énfasis4 3 9" xfId="192" xr:uid="{00000000-0005-0000-0000-0000BB000000}"/>
    <cellStyle name="20% - Énfasis4 4 10" xfId="193" xr:uid="{00000000-0005-0000-0000-0000BC000000}"/>
    <cellStyle name="20% - Énfasis4 4 11" xfId="194" xr:uid="{00000000-0005-0000-0000-0000BD000000}"/>
    <cellStyle name="20% - Énfasis4 4 12" xfId="195" xr:uid="{00000000-0005-0000-0000-0000BE000000}"/>
    <cellStyle name="20% - Énfasis4 4 13" xfId="196" xr:uid="{00000000-0005-0000-0000-0000BF000000}"/>
    <cellStyle name="20% - Énfasis4 4 2" xfId="197" xr:uid="{00000000-0005-0000-0000-0000C0000000}"/>
    <cellStyle name="20% - Énfasis4 4 3" xfId="198" xr:uid="{00000000-0005-0000-0000-0000C1000000}"/>
    <cellStyle name="20% - Énfasis4 4 4" xfId="199" xr:uid="{00000000-0005-0000-0000-0000C2000000}"/>
    <cellStyle name="20% - Énfasis4 4 5" xfId="200" xr:uid="{00000000-0005-0000-0000-0000C3000000}"/>
    <cellStyle name="20% - Énfasis4 4 6" xfId="201" xr:uid="{00000000-0005-0000-0000-0000C4000000}"/>
    <cellStyle name="20% - Énfasis4 4 7" xfId="202" xr:uid="{00000000-0005-0000-0000-0000C5000000}"/>
    <cellStyle name="20% - Énfasis4 4 8" xfId="203" xr:uid="{00000000-0005-0000-0000-0000C6000000}"/>
    <cellStyle name="20% - Énfasis4 4 9" xfId="204" xr:uid="{00000000-0005-0000-0000-0000C7000000}"/>
    <cellStyle name="20% - Énfasis4 5 10" xfId="205" xr:uid="{00000000-0005-0000-0000-0000C8000000}"/>
    <cellStyle name="20% - Énfasis4 5 11" xfId="206" xr:uid="{00000000-0005-0000-0000-0000C9000000}"/>
    <cellStyle name="20% - Énfasis4 5 12" xfId="207" xr:uid="{00000000-0005-0000-0000-0000CA000000}"/>
    <cellStyle name="20% - Énfasis4 5 2" xfId="208" xr:uid="{00000000-0005-0000-0000-0000CB000000}"/>
    <cellStyle name="20% - Énfasis4 5 3" xfId="209" xr:uid="{00000000-0005-0000-0000-0000CC000000}"/>
    <cellStyle name="20% - Énfasis4 5 4" xfId="210" xr:uid="{00000000-0005-0000-0000-0000CD000000}"/>
    <cellStyle name="20% - Énfasis4 5 5" xfId="211" xr:uid="{00000000-0005-0000-0000-0000CE000000}"/>
    <cellStyle name="20% - Énfasis4 5 6" xfId="212" xr:uid="{00000000-0005-0000-0000-0000CF000000}"/>
    <cellStyle name="20% - Énfasis4 5 7" xfId="213" xr:uid="{00000000-0005-0000-0000-0000D0000000}"/>
    <cellStyle name="20% - Énfasis4 5 8" xfId="214" xr:uid="{00000000-0005-0000-0000-0000D1000000}"/>
    <cellStyle name="20% - Énfasis4 5 9" xfId="215" xr:uid="{00000000-0005-0000-0000-0000D2000000}"/>
    <cellStyle name="20% - Énfasis5 2" xfId="216" xr:uid="{00000000-0005-0000-0000-0000D3000000}"/>
    <cellStyle name="20% - Énfasis5 2 10" xfId="217" xr:uid="{00000000-0005-0000-0000-0000D4000000}"/>
    <cellStyle name="20% - Énfasis5 2 11" xfId="218" xr:uid="{00000000-0005-0000-0000-0000D5000000}"/>
    <cellStyle name="20% - Énfasis5 2 12" xfId="219" xr:uid="{00000000-0005-0000-0000-0000D6000000}"/>
    <cellStyle name="20% - Énfasis5 2 13" xfId="220" xr:uid="{00000000-0005-0000-0000-0000D7000000}"/>
    <cellStyle name="20% - Énfasis5 2 2" xfId="221" xr:uid="{00000000-0005-0000-0000-0000D8000000}"/>
    <cellStyle name="20% - Énfasis5 2 2 2" xfId="222" xr:uid="{00000000-0005-0000-0000-0000D9000000}"/>
    <cellStyle name="20% - Énfasis5 2 3" xfId="223" xr:uid="{00000000-0005-0000-0000-0000DA000000}"/>
    <cellStyle name="20% - Énfasis5 2 4" xfId="224" xr:uid="{00000000-0005-0000-0000-0000DB000000}"/>
    <cellStyle name="20% - Énfasis5 2 5" xfId="225" xr:uid="{00000000-0005-0000-0000-0000DC000000}"/>
    <cellStyle name="20% - Énfasis5 2 6" xfId="226" xr:uid="{00000000-0005-0000-0000-0000DD000000}"/>
    <cellStyle name="20% - Énfasis5 2 7" xfId="227" xr:uid="{00000000-0005-0000-0000-0000DE000000}"/>
    <cellStyle name="20% - Énfasis5 2 8" xfId="228" xr:uid="{00000000-0005-0000-0000-0000DF000000}"/>
    <cellStyle name="20% - Énfasis5 2 9" xfId="229" xr:uid="{00000000-0005-0000-0000-0000E0000000}"/>
    <cellStyle name="20% - Énfasis5 3" xfId="230" xr:uid="{00000000-0005-0000-0000-0000E1000000}"/>
    <cellStyle name="20% - Énfasis5 3 10" xfId="231" xr:uid="{00000000-0005-0000-0000-0000E2000000}"/>
    <cellStyle name="20% - Énfasis5 3 11" xfId="232" xr:uid="{00000000-0005-0000-0000-0000E3000000}"/>
    <cellStyle name="20% - Énfasis5 3 12" xfId="233" xr:uid="{00000000-0005-0000-0000-0000E4000000}"/>
    <cellStyle name="20% - Énfasis5 3 13" xfId="234" xr:uid="{00000000-0005-0000-0000-0000E5000000}"/>
    <cellStyle name="20% - Énfasis5 3 2" xfId="235" xr:uid="{00000000-0005-0000-0000-0000E6000000}"/>
    <cellStyle name="20% - Énfasis5 3 3" xfId="236" xr:uid="{00000000-0005-0000-0000-0000E7000000}"/>
    <cellStyle name="20% - Énfasis5 3 4" xfId="237" xr:uid="{00000000-0005-0000-0000-0000E8000000}"/>
    <cellStyle name="20% - Énfasis5 3 5" xfId="238" xr:uid="{00000000-0005-0000-0000-0000E9000000}"/>
    <cellStyle name="20% - Énfasis5 3 6" xfId="239" xr:uid="{00000000-0005-0000-0000-0000EA000000}"/>
    <cellStyle name="20% - Énfasis5 3 7" xfId="240" xr:uid="{00000000-0005-0000-0000-0000EB000000}"/>
    <cellStyle name="20% - Énfasis5 3 8" xfId="241" xr:uid="{00000000-0005-0000-0000-0000EC000000}"/>
    <cellStyle name="20% - Énfasis5 3 9" xfId="242" xr:uid="{00000000-0005-0000-0000-0000ED000000}"/>
    <cellStyle name="20% - Énfasis5 4 10" xfId="243" xr:uid="{00000000-0005-0000-0000-0000EE000000}"/>
    <cellStyle name="20% - Énfasis5 4 11" xfId="244" xr:uid="{00000000-0005-0000-0000-0000EF000000}"/>
    <cellStyle name="20% - Énfasis5 4 12" xfId="245" xr:uid="{00000000-0005-0000-0000-0000F0000000}"/>
    <cellStyle name="20% - Énfasis5 4 13" xfId="246" xr:uid="{00000000-0005-0000-0000-0000F1000000}"/>
    <cellStyle name="20% - Énfasis5 4 2" xfId="247" xr:uid="{00000000-0005-0000-0000-0000F2000000}"/>
    <cellStyle name="20% - Énfasis5 4 3" xfId="248" xr:uid="{00000000-0005-0000-0000-0000F3000000}"/>
    <cellStyle name="20% - Énfasis5 4 4" xfId="249" xr:uid="{00000000-0005-0000-0000-0000F4000000}"/>
    <cellStyle name="20% - Énfasis5 4 5" xfId="250" xr:uid="{00000000-0005-0000-0000-0000F5000000}"/>
    <cellStyle name="20% - Énfasis5 4 6" xfId="251" xr:uid="{00000000-0005-0000-0000-0000F6000000}"/>
    <cellStyle name="20% - Énfasis5 4 7" xfId="252" xr:uid="{00000000-0005-0000-0000-0000F7000000}"/>
    <cellStyle name="20% - Énfasis5 4 8" xfId="253" xr:uid="{00000000-0005-0000-0000-0000F8000000}"/>
    <cellStyle name="20% - Énfasis5 4 9" xfId="254" xr:uid="{00000000-0005-0000-0000-0000F9000000}"/>
    <cellStyle name="20% - Énfasis5 5 10" xfId="255" xr:uid="{00000000-0005-0000-0000-0000FA000000}"/>
    <cellStyle name="20% - Énfasis5 5 11" xfId="256" xr:uid="{00000000-0005-0000-0000-0000FB000000}"/>
    <cellStyle name="20% - Énfasis5 5 12" xfId="257" xr:uid="{00000000-0005-0000-0000-0000FC000000}"/>
    <cellStyle name="20% - Énfasis5 5 2" xfId="258" xr:uid="{00000000-0005-0000-0000-0000FD000000}"/>
    <cellStyle name="20% - Énfasis5 5 3" xfId="259" xr:uid="{00000000-0005-0000-0000-0000FE000000}"/>
    <cellStyle name="20% - Énfasis5 5 4" xfId="260" xr:uid="{00000000-0005-0000-0000-0000FF000000}"/>
    <cellStyle name="20% - Énfasis5 5 5" xfId="261" xr:uid="{00000000-0005-0000-0000-000000010000}"/>
    <cellStyle name="20% - Énfasis5 5 6" xfId="262" xr:uid="{00000000-0005-0000-0000-000001010000}"/>
    <cellStyle name="20% - Énfasis5 5 7" xfId="263" xr:uid="{00000000-0005-0000-0000-000002010000}"/>
    <cellStyle name="20% - Énfasis5 5 8" xfId="264" xr:uid="{00000000-0005-0000-0000-000003010000}"/>
    <cellStyle name="20% - Énfasis5 5 9" xfId="265" xr:uid="{00000000-0005-0000-0000-000004010000}"/>
    <cellStyle name="20% - Énfasis6 2" xfId="266" xr:uid="{00000000-0005-0000-0000-000005010000}"/>
    <cellStyle name="20% - Énfasis6 2 10" xfId="267" xr:uid="{00000000-0005-0000-0000-000006010000}"/>
    <cellStyle name="20% - Énfasis6 2 11" xfId="268" xr:uid="{00000000-0005-0000-0000-000007010000}"/>
    <cellStyle name="20% - Énfasis6 2 12" xfId="269" xr:uid="{00000000-0005-0000-0000-000008010000}"/>
    <cellStyle name="20% - Énfasis6 2 13" xfId="270" xr:uid="{00000000-0005-0000-0000-000009010000}"/>
    <cellStyle name="20% - Énfasis6 2 2" xfId="271" xr:uid="{00000000-0005-0000-0000-00000A010000}"/>
    <cellStyle name="20% - Énfasis6 2 2 2" xfId="272" xr:uid="{00000000-0005-0000-0000-00000B010000}"/>
    <cellStyle name="20% - Énfasis6 2 3" xfId="273" xr:uid="{00000000-0005-0000-0000-00000C010000}"/>
    <cellStyle name="20% - Énfasis6 2 4" xfId="274" xr:uid="{00000000-0005-0000-0000-00000D010000}"/>
    <cellStyle name="20% - Énfasis6 2 5" xfId="275" xr:uid="{00000000-0005-0000-0000-00000E010000}"/>
    <cellStyle name="20% - Énfasis6 2 6" xfId="276" xr:uid="{00000000-0005-0000-0000-00000F010000}"/>
    <cellStyle name="20% - Énfasis6 2 7" xfId="277" xr:uid="{00000000-0005-0000-0000-000010010000}"/>
    <cellStyle name="20% - Énfasis6 2 8" xfId="278" xr:uid="{00000000-0005-0000-0000-000011010000}"/>
    <cellStyle name="20% - Énfasis6 2 9" xfId="279" xr:uid="{00000000-0005-0000-0000-000012010000}"/>
    <cellStyle name="20% - Énfasis6 3" xfId="280" xr:uid="{00000000-0005-0000-0000-000013010000}"/>
    <cellStyle name="20% - Énfasis6 3 10" xfId="281" xr:uid="{00000000-0005-0000-0000-000014010000}"/>
    <cellStyle name="20% - Énfasis6 3 11" xfId="282" xr:uid="{00000000-0005-0000-0000-000015010000}"/>
    <cellStyle name="20% - Énfasis6 3 12" xfId="283" xr:uid="{00000000-0005-0000-0000-000016010000}"/>
    <cellStyle name="20% - Énfasis6 3 13" xfId="284" xr:uid="{00000000-0005-0000-0000-000017010000}"/>
    <cellStyle name="20% - Énfasis6 3 2" xfId="285" xr:uid="{00000000-0005-0000-0000-000018010000}"/>
    <cellStyle name="20% - Énfasis6 3 3" xfId="286" xr:uid="{00000000-0005-0000-0000-000019010000}"/>
    <cellStyle name="20% - Énfasis6 3 4" xfId="287" xr:uid="{00000000-0005-0000-0000-00001A010000}"/>
    <cellStyle name="20% - Énfasis6 3 5" xfId="288" xr:uid="{00000000-0005-0000-0000-00001B010000}"/>
    <cellStyle name="20% - Énfasis6 3 6" xfId="289" xr:uid="{00000000-0005-0000-0000-00001C010000}"/>
    <cellStyle name="20% - Énfasis6 3 7" xfId="290" xr:uid="{00000000-0005-0000-0000-00001D010000}"/>
    <cellStyle name="20% - Énfasis6 3 8" xfId="291" xr:uid="{00000000-0005-0000-0000-00001E010000}"/>
    <cellStyle name="20% - Énfasis6 3 9" xfId="292" xr:uid="{00000000-0005-0000-0000-00001F010000}"/>
    <cellStyle name="20% - Énfasis6 4 10" xfId="293" xr:uid="{00000000-0005-0000-0000-000020010000}"/>
    <cellStyle name="20% - Énfasis6 4 11" xfId="294" xr:uid="{00000000-0005-0000-0000-000021010000}"/>
    <cellStyle name="20% - Énfasis6 4 12" xfId="295" xr:uid="{00000000-0005-0000-0000-000022010000}"/>
    <cellStyle name="20% - Énfasis6 4 13" xfId="296" xr:uid="{00000000-0005-0000-0000-000023010000}"/>
    <cellStyle name="20% - Énfasis6 4 2" xfId="297" xr:uid="{00000000-0005-0000-0000-000024010000}"/>
    <cellStyle name="20% - Énfasis6 4 3" xfId="298" xr:uid="{00000000-0005-0000-0000-000025010000}"/>
    <cellStyle name="20% - Énfasis6 4 4" xfId="299" xr:uid="{00000000-0005-0000-0000-000026010000}"/>
    <cellStyle name="20% - Énfasis6 4 5" xfId="300" xr:uid="{00000000-0005-0000-0000-000027010000}"/>
    <cellStyle name="20% - Énfasis6 4 6" xfId="301" xr:uid="{00000000-0005-0000-0000-000028010000}"/>
    <cellStyle name="20% - Énfasis6 4 7" xfId="302" xr:uid="{00000000-0005-0000-0000-000029010000}"/>
    <cellStyle name="20% - Énfasis6 4 8" xfId="303" xr:uid="{00000000-0005-0000-0000-00002A010000}"/>
    <cellStyle name="20% - Énfasis6 4 9" xfId="304" xr:uid="{00000000-0005-0000-0000-00002B010000}"/>
    <cellStyle name="20% - Énfasis6 5 10" xfId="305" xr:uid="{00000000-0005-0000-0000-00002C010000}"/>
    <cellStyle name="20% - Énfasis6 5 11" xfId="306" xr:uid="{00000000-0005-0000-0000-00002D010000}"/>
    <cellStyle name="20% - Énfasis6 5 12" xfId="307" xr:uid="{00000000-0005-0000-0000-00002E010000}"/>
    <cellStyle name="20% - Énfasis6 5 2" xfId="308" xr:uid="{00000000-0005-0000-0000-00002F010000}"/>
    <cellStyle name="20% - Énfasis6 5 3" xfId="309" xr:uid="{00000000-0005-0000-0000-000030010000}"/>
    <cellStyle name="20% - Énfasis6 5 4" xfId="310" xr:uid="{00000000-0005-0000-0000-000031010000}"/>
    <cellStyle name="20% - Énfasis6 5 5" xfId="311" xr:uid="{00000000-0005-0000-0000-000032010000}"/>
    <cellStyle name="20% - Énfasis6 5 6" xfId="312" xr:uid="{00000000-0005-0000-0000-000033010000}"/>
    <cellStyle name="20% - Énfasis6 5 7" xfId="313" xr:uid="{00000000-0005-0000-0000-000034010000}"/>
    <cellStyle name="20% - Énfasis6 5 8" xfId="314" xr:uid="{00000000-0005-0000-0000-000035010000}"/>
    <cellStyle name="20% - Énfasis6 5 9" xfId="315" xr:uid="{00000000-0005-0000-0000-000036010000}"/>
    <cellStyle name="40% - Accent1 2" xfId="316" xr:uid="{00000000-0005-0000-0000-000037010000}"/>
    <cellStyle name="40% - Accent2 2" xfId="317" xr:uid="{00000000-0005-0000-0000-000038010000}"/>
    <cellStyle name="40% - Accent3 2" xfId="318" xr:uid="{00000000-0005-0000-0000-000039010000}"/>
    <cellStyle name="40% - Accent4 2" xfId="319" xr:uid="{00000000-0005-0000-0000-00003A010000}"/>
    <cellStyle name="40% - Accent5 2" xfId="320" xr:uid="{00000000-0005-0000-0000-00003B010000}"/>
    <cellStyle name="40% - Accent6 2" xfId="321" xr:uid="{00000000-0005-0000-0000-00003C010000}"/>
    <cellStyle name="40% - Énfasis1 2" xfId="322" xr:uid="{00000000-0005-0000-0000-00003D010000}"/>
    <cellStyle name="40% - Énfasis1 2 10" xfId="323" xr:uid="{00000000-0005-0000-0000-00003E010000}"/>
    <cellStyle name="40% - Énfasis1 2 11" xfId="324" xr:uid="{00000000-0005-0000-0000-00003F010000}"/>
    <cellStyle name="40% - Énfasis1 2 12" xfId="325" xr:uid="{00000000-0005-0000-0000-000040010000}"/>
    <cellStyle name="40% - Énfasis1 2 13" xfId="326" xr:uid="{00000000-0005-0000-0000-000041010000}"/>
    <cellStyle name="40% - Énfasis1 2 2" xfId="327" xr:uid="{00000000-0005-0000-0000-000042010000}"/>
    <cellStyle name="40% - Énfasis1 2 2 2" xfId="328" xr:uid="{00000000-0005-0000-0000-000043010000}"/>
    <cellStyle name="40% - Énfasis1 2 3" xfId="329" xr:uid="{00000000-0005-0000-0000-000044010000}"/>
    <cellStyle name="40% - Énfasis1 2 4" xfId="330" xr:uid="{00000000-0005-0000-0000-000045010000}"/>
    <cellStyle name="40% - Énfasis1 2 5" xfId="331" xr:uid="{00000000-0005-0000-0000-000046010000}"/>
    <cellStyle name="40% - Énfasis1 2 6" xfId="332" xr:uid="{00000000-0005-0000-0000-000047010000}"/>
    <cellStyle name="40% - Énfasis1 2 7" xfId="333" xr:uid="{00000000-0005-0000-0000-000048010000}"/>
    <cellStyle name="40% - Énfasis1 2 8" xfId="334" xr:uid="{00000000-0005-0000-0000-000049010000}"/>
    <cellStyle name="40% - Énfasis1 2 9" xfId="335" xr:uid="{00000000-0005-0000-0000-00004A010000}"/>
    <cellStyle name="40% - Énfasis1 3" xfId="336" xr:uid="{00000000-0005-0000-0000-00004B010000}"/>
    <cellStyle name="40% - Énfasis1 3 10" xfId="337" xr:uid="{00000000-0005-0000-0000-00004C010000}"/>
    <cellStyle name="40% - Énfasis1 3 11" xfId="338" xr:uid="{00000000-0005-0000-0000-00004D010000}"/>
    <cellStyle name="40% - Énfasis1 3 12" xfId="339" xr:uid="{00000000-0005-0000-0000-00004E010000}"/>
    <cellStyle name="40% - Énfasis1 3 13" xfId="340" xr:uid="{00000000-0005-0000-0000-00004F010000}"/>
    <cellStyle name="40% - Énfasis1 3 2" xfId="341" xr:uid="{00000000-0005-0000-0000-000050010000}"/>
    <cellStyle name="40% - Énfasis1 3 3" xfId="342" xr:uid="{00000000-0005-0000-0000-000051010000}"/>
    <cellStyle name="40% - Énfasis1 3 4" xfId="343" xr:uid="{00000000-0005-0000-0000-000052010000}"/>
    <cellStyle name="40% - Énfasis1 3 5" xfId="344" xr:uid="{00000000-0005-0000-0000-000053010000}"/>
    <cellStyle name="40% - Énfasis1 3 6" xfId="345" xr:uid="{00000000-0005-0000-0000-000054010000}"/>
    <cellStyle name="40% - Énfasis1 3 7" xfId="346" xr:uid="{00000000-0005-0000-0000-000055010000}"/>
    <cellStyle name="40% - Énfasis1 3 8" xfId="347" xr:uid="{00000000-0005-0000-0000-000056010000}"/>
    <cellStyle name="40% - Énfasis1 3 9" xfId="348" xr:uid="{00000000-0005-0000-0000-000057010000}"/>
    <cellStyle name="40% - Énfasis1 4 10" xfId="349" xr:uid="{00000000-0005-0000-0000-000058010000}"/>
    <cellStyle name="40% - Énfasis1 4 11" xfId="350" xr:uid="{00000000-0005-0000-0000-000059010000}"/>
    <cellStyle name="40% - Énfasis1 4 12" xfId="351" xr:uid="{00000000-0005-0000-0000-00005A010000}"/>
    <cellStyle name="40% - Énfasis1 4 13" xfId="352" xr:uid="{00000000-0005-0000-0000-00005B010000}"/>
    <cellStyle name="40% - Énfasis1 4 2" xfId="353" xr:uid="{00000000-0005-0000-0000-00005C010000}"/>
    <cellStyle name="40% - Énfasis1 4 3" xfId="354" xr:uid="{00000000-0005-0000-0000-00005D010000}"/>
    <cellStyle name="40% - Énfasis1 4 4" xfId="355" xr:uid="{00000000-0005-0000-0000-00005E010000}"/>
    <cellStyle name="40% - Énfasis1 4 5" xfId="356" xr:uid="{00000000-0005-0000-0000-00005F010000}"/>
    <cellStyle name="40% - Énfasis1 4 6" xfId="357" xr:uid="{00000000-0005-0000-0000-000060010000}"/>
    <cellStyle name="40% - Énfasis1 4 7" xfId="358" xr:uid="{00000000-0005-0000-0000-000061010000}"/>
    <cellStyle name="40% - Énfasis1 4 8" xfId="359" xr:uid="{00000000-0005-0000-0000-000062010000}"/>
    <cellStyle name="40% - Énfasis1 4 9" xfId="360" xr:uid="{00000000-0005-0000-0000-000063010000}"/>
    <cellStyle name="40% - Énfasis1 5 10" xfId="361" xr:uid="{00000000-0005-0000-0000-000064010000}"/>
    <cellStyle name="40% - Énfasis1 5 11" xfId="362" xr:uid="{00000000-0005-0000-0000-000065010000}"/>
    <cellStyle name="40% - Énfasis1 5 12" xfId="363" xr:uid="{00000000-0005-0000-0000-000066010000}"/>
    <cellStyle name="40% - Énfasis1 5 2" xfId="364" xr:uid="{00000000-0005-0000-0000-000067010000}"/>
    <cellStyle name="40% - Énfasis1 5 3" xfId="365" xr:uid="{00000000-0005-0000-0000-000068010000}"/>
    <cellStyle name="40% - Énfasis1 5 4" xfId="366" xr:uid="{00000000-0005-0000-0000-000069010000}"/>
    <cellStyle name="40% - Énfasis1 5 5" xfId="367" xr:uid="{00000000-0005-0000-0000-00006A010000}"/>
    <cellStyle name="40% - Énfasis1 5 6" xfId="368" xr:uid="{00000000-0005-0000-0000-00006B010000}"/>
    <cellStyle name="40% - Énfasis1 5 7" xfId="369" xr:uid="{00000000-0005-0000-0000-00006C010000}"/>
    <cellStyle name="40% - Énfasis1 5 8" xfId="370" xr:uid="{00000000-0005-0000-0000-00006D010000}"/>
    <cellStyle name="40% - Énfasis1 5 9" xfId="371" xr:uid="{00000000-0005-0000-0000-00006E010000}"/>
    <cellStyle name="40% - Énfasis2 2" xfId="372" xr:uid="{00000000-0005-0000-0000-00006F010000}"/>
    <cellStyle name="40% - Énfasis2 2 10" xfId="373" xr:uid="{00000000-0005-0000-0000-000070010000}"/>
    <cellStyle name="40% - Énfasis2 2 11" xfId="374" xr:uid="{00000000-0005-0000-0000-000071010000}"/>
    <cellStyle name="40% - Énfasis2 2 12" xfId="375" xr:uid="{00000000-0005-0000-0000-000072010000}"/>
    <cellStyle name="40% - Énfasis2 2 13" xfId="376" xr:uid="{00000000-0005-0000-0000-000073010000}"/>
    <cellStyle name="40% - Énfasis2 2 2" xfId="377" xr:uid="{00000000-0005-0000-0000-000074010000}"/>
    <cellStyle name="40% - Énfasis2 2 2 2" xfId="378" xr:uid="{00000000-0005-0000-0000-000075010000}"/>
    <cellStyle name="40% - Énfasis2 2 3" xfId="379" xr:uid="{00000000-0005-0000-0000-000076010000}"/>
    <cellStyle name="40% - Énfasis2 2 4" xfId="380" xr:uid="{00000000-0005-0000-0000-000077010000}"/>
    <cellStyle name="40% - Énfasis2 2 5" xfId="381" xr:uid="{00000000-0005-0000-0000-000078010000}"/>
    <cellStyle name="40% - Énfasis2 2 6" xfId="382" xr:uid="{00000000-0005-0000-0000-000079010000}"/>
    <cellStyle name="40% - Énfasis2 2 7" xfId="383" xr:uid="{00000000-0005-0000-0000-00007A010000}"/>
    <cellStyle name="40% - Énfasis2 2 8" xfId="384" xr:uid="{00000000-0005-0000-0000-00007B010000}"/>
    <cellStyle name="40% - Énfasis2 2 9" xfId="385" xr:uid="{00000000-0005-0000-0000-00007C010000}"/>
    <cellStyle name="40% - Énfasis2 3" xfId="386" xr:uid="{00000000-0005-0000-0000-00007D010000}"/>
    <cellStyle name="40% - Énfasis2 3 10" xfId="387" xr:uid="{00000000-0005-0000-0000-00007E010000}"/>
    <cellStyle name="40% - Énfasis2 3 11" xfId="388" xr:uid="{00000000-0005-0000-0000-00007F010000}"/>
    <cellStyle name="40% - Énfasis2 3 12" xfId="389" xr:uid="{00000000-0005-0000-0000-000080010000}"/>
    <cellStyle name="40% - Énfasis2 3 13" xfId="390" xr:uid="{00000000-0005-0000-0000-000081010000}"/>
    <cellStyle name="40% - Énfasis2 3 2" xfId="391" xr:uid="{00000000-0005-0000-0000-000082010000}"/>
    <cellStyle name="40% - Énfasis2 3 3" xfId="392" xr:uid="{00000000-0005-0000-0000-000083010000}"/>
    <cellStyle name="40% - Énfasis2 3 4" xfId="393" xr:uid="{00000000-0005-0000-0000-000084010000}"/>
    <cellStyle name="40% - Énfasis2 3 5" xfId="394" xr:uid="{00000000-0005-0000-0000-000085010000}"/>
    <cellStyle name="40% - Énfasis2 3 6" xfId="395" xr:uid="{00000000-0005-0000-0000-000086010000}"/>
    <cellStyle name="40% - Énfasis2 3 7" xfId="396" xr:uid="{00000000-0005-0000-0000-000087010000}"/>
    <cellStyle name="40% - Énfasis2 3 8" xfId="397" xr:uid="{00000000-0005-0000-0000-000088010000}"/>
    <cellStyle name="40% - Énfasis2 3 9" xfId="398" xr:uid="{00000000-0005-0000-0000-000089010000}"/>
    <cellStyle name="40% - Énfasis2 4 10" xfId="399" xr:uid="{00000000-0005-0000-0000-00008A010000}"/>
    <cellStyle name="40% - Énfasis2 4 11" xfId="400" xr:uid="{00000000-0005-0000-0000-00008B010000}"/>
    <cellStyle name="40% - Énfasis2 4 12" xfId="401" xr:uid="{00000000-0005-0000-0000-00008C010000}"/>
    <cellStyle name="40% - Énfasis2 4 13" xfId="402" xr:uid="{00000000-0005-0000-0000-00008D010000}"/>
    <cellStyle name="40% - Énfasis2 4 2" xfId="403" xr:uid="{00000000-0005-0000-0000-00008E010000}"/>
    <cellStyle name="40% - Énfasis2 4 3" xfId="404" xr:uid="{00000000-0005-0000-0000-00008F010000}"/>
    <cellStyle name="40% - Énfasis2 4 4" xfId="405" xr:uid="{00000000-0005-0000-0000-000090010000}"/>
    <cellStyle name="40% - Énfasis2 4 5" xfId="406" xr:uid="{00000000-0005-0000-0000-000091010000}"/>
    <cellStyle name="40% - Énfasis2 4 6" xfId="407" xr:uid="{00000000-0005-0000-0000-000092010000}"/>
    <cellStyle name="40% - Énfasis2 4 7" xfId="408" xr:uid="{00000000-0005-0000-0000-000093010000}"/>
    <cellStyle name="40% - Énfasis2 4 8" xfId="409" xr:uid="{00000000-0005-0000-0000-000094010000}"/>
    <cellStyle name="40% - Énfasis2 4 9" xfId="410" xr:uid="{00000000-0005-0000-0000-000095010000}"/>
    <cellStyle name="40% - Énfasis2 5 10" xfId="411" xr:uid="{00000000-0005-0000-0000-000096010000}"/>
    <cellStyle name="40% - Énfasis2 5 11" xfId="412" xr:uid="{00000000-0005-0000-0000-000097010000}"/>
    <cellStyle name="40% - Énfasis2 5 12" xfId="413" xr:uid="{00000000-0005-0000-0000-000098010000}"/>
    <cellStyle name="40% - Énfasis2 5 2" xfId="414" xr:uid="{00000000-0005-0000-0000-000099010000}"/>
    <cellStyle name="40% - Énfasis2 5 3" xfId="415" xr:uid="{00000000-0005-0000-0000-00009A010000}"/>
    <cellStyle name="40% - Énfasis2 5 4" xfId="416" xr:uid="{00000000-0005-0000-0000-00009B010000}"/>
    <cellStyle name="40% - Énfasis2 5 5" xfId="417" xr:uid="{00000000-0005-0000-0000-00009C010000}"/>
    <cellStyle name="40% - Énfasis2 5 6" xfId="418" xr:uid="{00000000-0005-0000-0000-00009D010000}"/>
    <cellStyle name="40% - Énfasis2 5 7" xfId="419" xr:uid="{00000000-0005-0000-0000-00009E010000}"/>
    <cellStyle name="40% - Énfasis2 5 8" xfId="420" xr:uid="{00000000-0005-0000-0000-00009F010000}"/>
    <cellStyle name="40% - Énfasis2 5 9" xfId="421" xr:uid="{00000000-0005-0000-0000-0000A0010000}"/>
    <cellStyle name="40% - Énfasis3 2" xfId="422" xr:uid="{00000000-0005-0000-0000-0000A1010000}"/>
    <cellStyle name="40% - Énfasis3 2 10" xfId="423" xr:uid="{00000000-0005-0000-0000-0000A2010000}"/>
    <cellStyle name="40% - Énfasis3 2 11" xfId="424" xr:uid="{00000000-0005-0000-0000-0000A3010000}"/>
    <cellStyle name="40% - Énfasis3 2 12" xfId="425" xr:uid="{00000000-0005-0000-0000-0000A4010000}"/>
    <cellStyle name="40% - Énfasis3 2 13" xfId="426" xr:uid="{00000000-0005-0000-0000-0000A5010000}"/>
    <cellStyle name="40% - Énfasis3 2 2" xfId="427" xr:uid="{00000000-0005-0000-0000-0000A6010000}"/>
    <cellStyle name="40% - Énfasis3 2 2 2" xfId="428" xr:uid="{00000000-0005-0000-0000-0000A7010000}"/>
    <cellStyle name="40% - Énfasis3 2 3" xfId="429" xr:uid="{00000000-0005-0000-0000-0000A8010000}"/>
    <cellStyle name="40% - Énfasis3 2 4" xfId="430" xr:uid="{00000000-0005-0000-0000-0000A9010000}"/>
    <cellStyle name="40% - Énfasis3 2 5" xfId="431" xr:uid="{00000000-0005-0000-0000-0000AA010000}"/>
    <cellStyle name="40% - Énfasis3 2 6" xfId="432" xr:uid="{00000000-0005-0000-0000-0000AB010000}"/>
    <cellStyle name="40% - Énfasis3 2 7" xfId="433" xr:uid="{00000000-0005-0000-0000-0000AC010000}"/>
    <cellStyle name="40% - Énfasis3 2 8" xfId="434" xr:uid="{00000000-0005-0000-0000-0000AD010000}"/>
    <cellStyle name="40% - Énfasis3 2 9" xfId="435" xr:uid="{00000000-0005-0000-0000-0000AE010000}"/>
    <cellStyle name="40% - Énfasis3 3" xfId="436" xr:uid="{00000000-0005-0000-0000-0000AF010000}"/>
    <cellStyle name="40% - Énfasis3 3 10" xfId="437" xr:uid="{00000000-0005-0000-0000-0000B0010000}"/>
    <cellStyle name="40% - Énfasis3 3 11" xfId="438" xr:uid="{00000000-0005-0000-0000-0000B1010000}"/>
    <cellStyle name="40% - Énfasis3 3 12" xfId="439" xr:uid="{00000000-0005-0000-0000-0000B2010000}"/>
    <cellStyle name="40% - Énfasis3 3 13" xfId="440" xr:uid="{00000000-0005-0000-0000-0000B3010000}"/>
    <cellStyle name="40% - Énfasis3 3 2" xfId="441" xr:uid="{00000000-0005-0000-0000-0000B4010000}"/>
    <cellStyle name="40% - Énfasis3 3 3" xfId="442" xr:uid="{00000000-0005-0000-0000-0000B5010000}"/>
    <cellStyle name="40% - Énfasis3 3 4" xfId="443" xr:uid="{00000000-0005-0000-0000-0000B6010000}"/>
    <cellStyle name="40% - Énfasis3 3 5" xfId="444" xr:uid="{00000000-0005-0000-0000-0000B7010000}"/>
    <cellStyle name="40% - Énfasis3 3 6" xfId="445" xr:uid="{00000000-0005-0000-0000-0000B8010000}"/>
    <cellStyle name="40% - Énfasis3 3 7" xfId="446" xr:uid="{00000000-0005-0000-0000-0000B9010000}"/>
    <cellStyle name="40% - Énfasis3 3 8" xfId="447" xr:uid="{00000000-0005-0000-0000-0000BA010000}"/>
    <cellStyle name="40% - Énfasis3 3 9" xfId="448" xr:uid="{00000000-0005-0000-0000-0000BB010000}"/>
    <cellStyle name="40% - Énfasis3 4 10" xfId="449" xr:uid="{00000000-0005-0000-0000-0000BC010000}"/>
    <cellStyle name="40% - Énfasis3 4 11" xfId="450" xr:uid="{00000000-0005-0000-0000-0000BD010000}"/>
    <cellStyle name="40% - Énfasis3 4 12" xfId="451" xr:uid="{00000000-0005-0000-0000-0000BE010000}"/>
    <cellStyle name="40% - Énfasis3 4 13" xfId="452" xr:uid="{00000000-0005-0000-0000-0000BF010000}"/>
    <cellStyle name="40% - Énfasis3 4 2" xfId="453" xr:uid="{00000000-0005-0000-0000-0000C0010000}"/>
    <cellStyle name="40% - Énfasis3 4 3" xfId="454" xr:uid="{00000000-0005-0000-0000-0000C1010000}"/>
    <cellStyle name="40% - Énfasis3 4 4" xfId="455" xr:uid="{00000000-0005-0000-0000-0000C2010000}"/>
    <cellStyle name="40% - Énfasis3 4 5" xfId="456" xr:uid="{00000000-0005-0000-0000-0000C3010000}"/>
    <cellStyle name="40% - Énfasis3 4 6" xfId="457" xr:uid="{00000000-0005-0000-0000-0000C4010000}"/>
    <cellStyle name="40% - Énfasis3 4 7" xfId="458" xr:uid="{00000000-0005-0000-0000-0000C5010000}"/>
    <cellStyle name="40% - Énfasis3 4 8" xfId="459" xr:uid="{00000000-0005-0000-0000-0000C6010000}"/>
    <cellStyle name="40% - Énfasis3 4 9" xfId="460" xr:uid="{00000000-0005-0000-0000-0000C7010000}"/>
    <cellStyle name="40% - Énfasis3 5 10" xfId="461" xr:uid="{00000000-0005-0000-0000-0000C8010000}"/>
    <cellStyle name="40% - Énfasis3 5 11" xfId="462" xr:uid="{00000000-0005-0000-0000-0000C9010000}"/>
    <cellStyle name="40% - Énfasis3 5 12" xfId="463" xr:uid="{00000000-0005-0000-0000-0000CA010000}"/>
    <cellStyle name="40% - Énfasis3 5 2" xfId="464" xr:uid="{00000000-0005-0000-0000-0000CB010000}"/>
    <cellStyle name="40% - Énfasis3 5 3" xfId="465" xr:uid="{00000000-0005-0000-0000-0000CC010000}"/>
    <cellStyle name="40% - Énfasis3 5 4" xfId="466" xr:uid="{00000000-0005-0000-0000-0000CD010000}"/>
    <cellStyle name="40% - Énfasis3 5 5" xfId="467" xr:uid="{00000000-0005-0000-0000-0000CE010000}"/>
    <cellStyle name="40% - Énfasis3 5 6" xfId="468" xr:uid="{00000000-0005-0000-0000-0000CF010000}"/>
    <cellStyle name="40% - Énfasis3 5 7" xfId="469" xr:uid="{00000000-0005-0000-0000-0000D0010000}"/>
    <cellStyle name="40% - Énfasis3 5 8" xfId="470" xr:uid="{00000000-0005-0000-0000-0000D1010000}"/>
    <cellStyle name="40% - Énfasis3 5 9" xfId="471" xr:uid="{00000000-0005-0000-0000-0000D2010000}"/>
    <cellStyle name="40% - Énfasis4 2" xfId="472" xr:uid="{00000000-0005-0000-0000-0000D3010000}"/>
    <cellStyle name="40% - Énfasis4 2 10" xfId="473" xr:uid="{00000000-0005-0000-0000-0000D4010000}"/>
    <cellStyle name="40% - Énfasis4 2 11" xfId="474" xr:uid="{00000000-0005-0000-0000-0000D5010000}"/>
    <cellStyle name="40% - Énfasis4 2 12" xfId="475" xr:uid="{00000000-0005-0000-0000-0000D6010000}"/>
    <cellStyle name="40% - Énfasis4 2 13" xfId="476" xr:uid="{00000000-0005-0000-0000-0000D7010000}"/>
    <cellStyle name="40% - Énfasis4 2 2" xfId="477" xr:uid="{00000000-0005-0000-0000-0000D8010000}"/>
    <cellStyle name="40% - Énfasis4 2 2 2" xfId="478" xr:uid="{00000000-0005-0000-0000-0000D9010000}"/>
    <cellStyle name="40% - Énfasis4 2 3" xfId="479" xr:uid="{00000000-0005-0000-0000-0000DA010000}"/>
    <cellStyle name="40% - Énfasis4 2 4" xfId="480" xr:uid="{00000000-0005-0000-0000-0000DB010000}"/>
    <cellStyle name="40% - Énfasis4 2 5" xfId="481" xr:uid="{00000000-0005-0000-0000-0000DC010000}"/>
    <cellStyle name="40% - Énfasis4 2 6" xfId="482" xr:uid="{00000000-0005-0000-0000-0000DD010000}"/>
    <cellStyle name="40% - Énfasis4 2 7" xfId="483" xr:uid="{00000000-0005-0000-0000-0000DE010000}"/>
    <cellStyle name="40% - Énfasis4 2 8" xfId="484" xr:uid="{00000000-0005-0000-0000-0000DF010000}"/>
    <cellStyle name="40% - Énfasis4 2 9" xfId="485" xr:uid="{00000000-0005-0000-0000-0000E0010000}"/>
    <cellStyle name="40% - Énfasis4 3" xfId="486" xr:uid="{00000000-0005-0000-0000-0000E1010000}"/>
    <cellStyle name="40% - Énfasis4 3 10" xfId="487" xr:uid="{00000000-0005-0000-0000-0000E2010000}"/>
    <cellStyle name="40% - Énfasis4 3 11" xfId="488" xr:uid="{00000000-0005-0000-0000-0000E3010000}"/>
    <cellStyle name="40% - Énfasis4 3 12" xfId="489" xr:uid="{00000000-0005-0000-0000-0000E4010000}"/>
    <cellStyle name="40% - Énfasis4 3 13" xfId="490" xr:uid="{00000000-0005-0000-0000-0000E5010000}"/>
    <cellStyle name="40% - Énfasis4 3 2" xfId="491" xr:uid="{00000000-0005-0000-0000-0000E6010000}"/>
    <cellStyle name="40% - Énfasis4 3 3" xfId="492" xr:uid="{00000000-0005-0000-0000-0000E7010000}"/>
    <cellStyle name="40% - Énfasis4 3 4" xfId="493" xr:uid="{00000000-0005-0000-0000-0000E8010000}"/>
    <cellStyle name="40% - Énfasis4 3 5" xfId="494" xr:uid="{00000000-0005-0000-0000-0000E9010000}"/>
    <cellStyle name="40% - Énfasis4 3 6" xfId="495" xr:uid="{00000000-0005-0000-0000-0000EA010000}"/>
    <cellStyle name="40% - Énfasis4 3 7" xfId="496" xr:uid="{00000000-0005-0000-0000-0000EB010000}"/>
    <cellStyle name="40% - Énfasis4 3 8" xfId="497" xr:uid="{00000000-0005-0000-0000-0000EC010000}"/>
    <cellStyle name="40% - Énfasis4 3 9" xfId="498" xr:uid="{00000000-0005-0000-0000-0000ED010000}"/>
    <cellStyle name="40% - Énfasis4 4 10" xfId="499" xr:uid="{00000000-0005-0000-0000-0000EE010000}"/>
    <cellStyle name="40% - Énfasis4 4 11" xfId="500" xr:uid="{00000000-0005-0000-0000-0000EF010000}"/>
    <cellStyle name="40% - Énfasis4 4 12" xfId="501" xr:uid="{00000000-0005-0000-0000-0000F0010000}"/>
    <cellStyle name="40% - Énfasis4 4 13" xfId="502" xr:uid="{00000000-0005-0000-0000-0000F1010000}"/>
    <cellStyle name="40% - Énfasis4 4 2" xfId="503" xr:uid="{00000000-0005-0000-0000-0000F2010000}"/>
    <cellStyle name="40% - Énfasis4 4 3" xfId="504" xr:uid="{00000000-0005-0000-0000-0000F3010000}"/>
    <cellStyle name="40% - Énfasis4 4 4" xfId="505" xr:uid="{00000000-0005-0000-0000-0000F4010000}"/>
    <cellStyle name="40% - Énfasis4 4 5" xfId="506" xr:uid="{00000000-0005-0000-0000-0000F5010000}"/>
    <cellStyle name="40% - Énfasis4 4 6" xfId="507" xr:uid="{00000000-0005-0000-0000-0000F6010000}"/>
    <cellStyle name="40% - Énfasis4 4 7" xfId="508" xr:uid="{00000000-0005-0000-0000-0000F7010000}"/>
    <cellStyle name="40% - Énfasis4 4 8" xfId="509" xr:uid="{00000000-0005-0000-0000-0000F8010000}"/>
    <cellStyle name="40% - Énfasis4 4 9" xfId="510" xr:uid="{00000000-0005-0000-0000-0000F9010000}"/>
    <cellStyle name="40% - Énfasis4 5 10" xfId="511" xr:uid="{00000000-0005-0000-0000-0000FA010000}"/>
    <cellStyle name="40% - Énfasis4 5 11" xfId="512" xr:uid="{00000000-0005-0000-0000-0000FB010000}"/>
    <cellStyle name="40% - Énfasis4 5 12" xfId="513" xr:uid="{00000000-0005-0000-0000-0000FC010000}"/>
    <cellStyle name="40% - Énfasis4 5 2" xfId="514" xr:uid="{00000000-0005-0000-0000-0000FD010000}"/>
    <cellStyle name="40% - Énfasis4 5 3" xfId="515" xr:uid="{00000000-0005-0000-0000-0000FE010000}"/>
    <cellStyle name="40% - Énfasis4 5 4" xfId="516" xr:uid="{00000000-0005-0000-0000-0000FF010000}"/>
    <cellStyle name="40% - Énfasis4 5 5" xfId="517" xr:uid="{00000000-0005-0000-0000-000000020000}"/>
    <cellStyle name="40% - Énfasis4 5 6" xfId="518" xr:uid="{00000000-0005-0000-0000-000001020000}"/>
    <cellStyle name="40% - Énfasis4 5 7" xfId="519" xr:uid="{00000000-0005-0000-0000-000002020000}"/>
    <cellStyle name="40% - Énfasis4 5 8" xfId="520" xr:uid="{00000000-0005-0000-0000-000003020000}"/>
    <cellStyle name="40% - Énfasis4 5 9" xfId="521" xr:uid="{00000000-0005-0000-0000-000004020000}"/>
    <cellStyle name="40% - Énfasis5 2" xfId="522" xr:uid="{00000000-0005-0000-0000-000005020000}"/>
    <cellStyle name="40% - Énfasis5 2 10" xfId="523" xr:uid="{00000000-0005-0000-0000-000006020000}"/>
    <cellStyle name="40% - Énfasis5 2 11" xfId="524" xr:uid="{00000000-0005-0000-0000-000007020000}"/>
    <cellStyle name="40% - Énfasis5 2 12" xfId="525" xr:uid="{00000000-0005-0000-0000-000008020000}"/>
    <cellStyle name="40% - Énfasis5 2 13" xfId="526" xr:uid="{00000000-0005-0000-0000-000009020000}"/>
    <cellStyle name="40% - Énfasis5 2 2" xfId="527" xr:uid="{00000000-0005-0000-0000-00000A020000}"/>
    <cellStyle name="40% - Énfasis5 2 2 2" xfId="528" xr:uid="{00000000-0005-0000-0000-00000B020000}"/>
    <cellStyle name="40% - Énfasis5 2 3" xfId="529" xr:uid="{00000000-0005-0000-0000-00000C020000}"/>
    <cellStyle name="40% - Énfasis5 2 4" xfId="530" xr:uid="{00000000-0005-0000-0000-00000D020000}"/>
    <cellStyle name="40% - Énfasis5 2 5" xfId="531" xr:uid="{00000000-0005-0000-0000-00000E020000}"/>
    <cellStyle name="40% - Énfasis5 2 6" xfId="532" xr:uid="{00000000-0005-0000-0000-00000F020000}"/>
    <cellStyle name="40% - Énfasis5 2 7" xfId="533" xr:uid="{00000000-0005-0000-0000-000010020000}"/>
    <cellStyle name="40% - Énfasis5 2 8" xfId="534" xr:uid="{00000000-0005-0000-0000-000011020000}"/>
    <cellStyle name="40% - Énfasis5 2 9" xfId="535" xr:uid="{00000000-0005-0000-0000-000012020000}"/>
    <cellStyle name="40% - Énfasis5 3" xfId="536" xr:uid="{00000000-0005-0000-0000-000013020000}"/>
    <cellStyle name="40% - Énfasis5 3 10" xfId="537" xr:uid="{00000000-0005-0000-0000-000014020000}"/>
    <cellStyle name="40% - Énfasis5 3 11" xfId="538" xr:uid="{00000000-0005-0000-0000-000015020000}"/>
    <cellStyle name="40% - Énfasis5 3 12" xfId="539" xr:uid="{00000000-0005-0000-0000-000016020000}"/>
    <cellStyle name="40% - Énfasis5 3 13" xfId="540" xr:uid="{00000000-0005-0000-0000-000017020000}"/>
    <cellStyle name="40% - Énfasis5 3 2" xfId="541" xr:uid="{00000000-0005-0000-0000-000018020000}"/>
    <cellStyle name="40% - Énfasis5 3 3" xfId="542" xr:uid="{00000000-0005-0000-0000-000019020000}"/>
    <cellStyle name="40% - Énfasis5 3 4" xfId="543" xr:uid="{00000000-0005-0000-0000-00001A020000}"/>
    <cellStyle name="40% - Énfasis5 3 5" xfId="544" xr:uid="{00000000-0005-0000-0000-00001B020000}"/>
    <cellStyle name="40% - Énfasis5 3 6" xfId="545" xr:uid="{00000000-0005-0000-0000-00001C020000}"/>
    <cellStyle name="40% - Énfasis5 3 7" xfId="546" xr:uid="{00000000-0005-0000-0000-00001D020000}"/>
    <cellStyle name="40% - Énfasis5 3 8" xfId="547" xr:uid="{00000000-0005-0000-0000-00001E020000}"/>
    <cellStyle name="40% - Énfasis5 3 9" xfId="548" xr:uid="{00000000-0005-0000-0000-00001F020000}"/>
    <cellStyle name="40% - Énfasis5 4 10" xfId="549" xr:uid="{00000000-0005-0000-0000-000020020000}"/>
    <cellStyle name="40% - Énfasis5 4 11" xfId="550" xr:uid="{00000000-0005-0000-0000-000021020000}"/>
    <cellStyle name="40% - Énfasis5 4 12" xfId="551" xr:uid="{00000000-0005-0000-0000-000022020000}"/>
    <cellStyle name="40% - Énfasis5 4 13" xfId="552" xr:uid="{00000000-0005-0000-0000-000023020000}"/>
    <cellStyle name="40% - Énfasis5 4 2" xfId="553" xr:uid="{00000000-0005-0000-0000-000024020000}"/>
    <cellStyle name="40% - Énfasis5 4 3" xfId="554" xr:uid="{00000000-0005-0000-0000-000025020000}"/>
    <cellStyle name="40% - Énfasis5 4 4" xfId="555" xr:uid="{00000000-0005-0000-0000-000026020000}"/>
    <cellStyle name="40% - Énfasis5 4 5" xfId="556" xr:uid="{00000000-0005-0000-0000-000027020000}"/>
    <cellStyle name="40% - Énfasis5 4 6" xfId="557" xr:uid="{00000000-0005-0000-0000-000028020000}"/>
    <cellStyle name="40% - Énfasis5 4 7" xfId="558" xr:uid="{00000000-0005-0000-0000-000029020000}"/>
    <cellStyle name="40% - Énfasis5 4 8" xfId="559" xr:uid="{00000000-0005-0000-0000-00002A020000}"/>
    <cellStyle name="40% - Énfasis5 4 9" xfId="560" xr:uid="{00000000-0005-0000-0000-00002B020000}"/>
    <cellStyle name="40% - Énfasis5 5 10" xfId="561" xr:uid="{00000000-0005-0000-0000-00002C020000}"/>
    <cellStyle name="40% - Énfasis5 5 11" xfId="562" xr:uid="{00000000-0005-0000-0000-00002D020000}"/>
    <cellStyle name="40% - Énfasis5 5 12" xfId="563" xr:uid="{00000000-0005-0000-0000-00002E020000}"/>
    <cellStyle name="40% - Énfasis5 5 2" xfId="564" xr:uid="{00000000-0005-0000-0000-00002F020000}"/>
    <cellStyle name="40% - Énfasis5 5 3" xfId="565" xr:uid="{00000000-0005-0000-0000-000030020000}"/>
    <cellStyle name="40% - Énfasis5 5 4" xfId="566" xr:uid="{00000000-0005-0000-0000-000031020000}"/>
    <cellStyle name="40% - Énfasis5 5 5" xfId="567" xr:uid="{00000000-0005-0000-0000-000032020000}"/>
    <cellStyle name="40% - Énfasis5 5 6" xfId="568" xr:uid="{00000000-0005-0000-0000-000033020000}"/>
    <cellStyle name="40% - Énfasis5 5 7" xfId="569" xr:uid="{00000000-0005-0000-0000-000034020000}"/>
    <cellStyle name="40% - Énfasis5 5 8" xfId="570" xr:uid="{00000000-0005-0000-0000-000035020000}"/>
    <cellStyle name="40% - Énfasis5 5 9" xfId="571" xr:uid="{00000000-0005-0000-0000-000036020000}"/>
    <cellStyle name="40% - Énfasis6 2" xfId="572" xr:uid="{00000000-0005-0000-0000-000037020000}"/>
    <cellStyle name="40% - Énfasis6 2 10" xfId="573" xr:uid="{00000000-0005-0000-0000-000038020000}"/>
    <cellStyle name="40% - Énfasis6 2 11" xfId="574" xr:uid="{00000000-0005-0000-0000-000039020000}"/>
    <cellStyle name="40% - Énfasis6 2 12" xfId="575" xr:uid="{00000000-0005-0000-0000-00003A020000}"/>
    <cellStyle name="40% - Énfasis6 2 13" xfId="576" xr:uid="{00000000-0005-0000-0000-00003B020000}"/>
    <cellStyle name="40% - Énfasis6 2 2" xfId="577" xr:uid="{00000000-0005-0000-0000-00003C020000}"/>
    <cellStyle name="40% - Énfasis6 2 2 2" xfId="578" xr:uid="{00000000-0005-0000-0000-00003D020000}"/>
    <cellStyle name="40% - Énfasis6 2 2 2 2" xfId="579" xr:uid="{00000000-0005-0000-0000-00003E020000}"/>
    <cellStyle name="40% - Énfasis6 2 3" xfId="580" xr:uid="{00000000-0005-0000-0000-00003F020000}"/>
    <cellStyle name="40% - Énfasis6 2 4" xfId="581" xr:uid="{00000000-0005-0000-0000-000040020000}"/>
    <cellStyle name="40% - Énfasis6 2 5" xfId="582" xr:uid="{00000000-0005-0000-0000-000041020000}"/>
    <cellStyle name="40% - Énfasis6 2 6" xfId="583" xr:uid="{00000000-0005-0000-0000-000042020000}"/>
    <cellStyle name="40% - Énfasis6 2 7" xfId="584" xr:uid="{00000000-0005-0000-0000-000043020000}"/>
    <cellStyle name="40% - Énfasis6 2 8" xfId="585" xr:uid="{00000000-0005-0000-0000-000044020000}"/>
    <cellStyle name="40% - Énfasis6 2 9" xfId="586" xr:uid="{00000000-0005-0000-0000-000045020000}"/>
    <cellStyle name="40% - Énfasis6 3" xfId="587" xr:uid="{00000000-0005-0000-0000-000046020000}"/>
    <cellStyle name="40% - Énfasis6 3 10" xfId="588" xr:uid="{00000000-0005-0000-0000-000047020000}"/>
    <cellStyle name="40% - Énfasis6 3 11" xfId="589" xr:uid="{00000000-0005-0000-0000-000048020000}"/>
    <cellStyle name="40% - Énfasis6 3 12" xfId="590" xr:uid="{00000000-0005-0000-0000-000049020000}"/>
    <cellStyle name="40% - Énfasis6 3 13" xfId="591" xr:uid="{00000000-0005-0000-0000-00004A020000}"/>
    <cellStyle name="40% - Énfasis6 3 2" xfId="592" xr:uid="{00000000-0005-0000-0000-00004B020000}"/>
    <cellStyle name="40% - Énfasis6 3 3" xfId="593" xr:uid="{00000000-0005-0000-0000-00004C020000}"/>
    <cellStyle name="40% - Énfasis6 3 4" xfId="594" xr:uid="{00000000-0005-0000-0000-00004D020000}"/>
    <cellStyle name="40% - Énfasis6 3 5" xfId="595" xr:uid="{00000000-0005-0000-0000-00004E020000}"/>
    <cellStyle name="40% - Énfasis6 3 6" xfId="596" xr:uid="{00000000-0005-0000-0000-00004F020000}"/>
    <cellStyle name="40% - Énfasis6 3 7" xfId="597" xr:uid="{00000000-0005-0000-0000-000050020000}"/>
    <cellStyle name="40% - Énfasis6 3 8" xfId="598" xr:uid="{00000000-0005-0000-0000-000051020000}"/>
    <cellStyle name="40% - Énfasis6 3 9" xfId="599" xr:uid="{00000000-0005-0000-0000-000052020000}"/>
    <cellStyle name="40% - Énfasis6 4 10" xfId="600" xr:uid="{00000000-0005-0000-0000-000053020000}"/>
    <cellStyle name="40% - Énfasis6 4 11" xfId="601" xr:uid="{00000000-0005-0000-0000-000054020000}"/>
    <cellStyle name="40% - Énfasis6 4 12" xfId="602" xr:uid="{00000000-0005-0000-0000-000055020000}"/>
    <cellStyle name="40% - Énfasis6 4 13" xfId="603" xr:uid="{00000000-0005-0000-0000-000056020000}"/>
    <cellStyle name="40% - Énfasis6 4 2" xfId="604" xr:uid="{00000000-0005-0000-0000-000057020000}"/>
    <cellStyle name="40% - Énfasis6 4 3" xfId="605" xr:uid="{00000000-0005-0000-0000-000058020000}"/>
    <cellStyle name="40% - Énfasis6 4 4" xfId="606" xr:uid="{00000000-0005-0000-0000-000059020000}"/>
    <cellStyle name="40% - Énfasis6 4 5" xfId="607" xr:uid="{00000000-0005-0000-0000-00005A020000}"/>
    <cellStyle name="40% - Énfasis6 4 6" xfId="608" xr:uid="{00000000-0005-0000-0000-00005B020000}"/>
    <cellStyle name="40% - Énfasis6 4 7" xfId="609" xr:uid="{00000000-0005-0000-0000-00005C020000}"/>
    <cellStyle name="40% - Énfasis6 4 8" xfId="610" xr:uid="{00000000-0005-0000-0000-00005D020000}"/>
    <cellStyle name="40% - Énfasis6 4 9" xfId="611" xr:uid="{00000000-0005-0000-0000-00005E020000}"/>
    <cellStyle name="40% - Énfasis6 5 10" xfId="612" xr:uid="{00000000-0005-0000-0000-00005F020000}"/>
    <cellStyle name="40% - Énfasis6 5 11" xfId="613" xr:uid="{00000000-0005-0000-0000-000060020000}"/>
    <cellStyle name="40% - Énfasis6 5 12" xfId="614" xr:uid="{00000000-0005-0000-0000-000061020000}"/>
    <cellStyle name="40% - Énfasis6 5 2" xfId="615" xr:uid="{00000000-0005-0000-0000-000062020000}"/>
    <cellStyle name="40% - Énfasis6 5 3" xfId="616" xr:uid="{00000000-0005-0000-0000-000063020000}"/>
    <cellStyle name="40% - Énfasis6 5 4" xfId="617" xr:uid="{00000000-0005-0000-0000-000064020000}"/>
    <cellStyle name="40% - Énfasis6 5 5" xfId="618" xr:uid="{00000000-0005-0000-0000-000065020000}"/>
    <cellStyle name="40% - Énfasis6 5 6" xfId="619" xr:uid="{00000000-0005-0000-0000-000066020000}"/>
    <cellStyle name="40% - Énfasis6 5 7" xfId="620" xr:uid="{00000000-0005-0000-0000-000067020000}"/>
    <cellStyle name="40% - Énfasis6 5 8" xfId="621" xr:uid="{00000000-0005-0000-0000-000068020000}"/>
    <cellStyle name="40% - Énfasis6 5 9" xfId="622" xr:uid="{00000000-0005-0000-0000-000069020000}"/>
    <cellStyle name="60% - Accent1 2" xfId="623" xr:uid="{00000000-0005-0000-0000-00006A020000}"/>
    <cellStyle name="60% - Accent2 2" xfId="624" xr:uid="{00000000-0005-0000-0000-00006B020000}"/>
    <cellStyle name="60% - Accent3 2" xfId="625" xr:uid="{00000000-0005-0000-0000-00006C020000}"/>
    <cellStyle name="60% - Accent4 2" xfId="626" xr:uid="{00000000-0005-0000-0000-00006D020000}"/>
    <cellStyle name="60% - Accent5 2" xfId="627" xr:uid="{00000000-0005-0000-0000-00006E020000}"/>
    <cellStyle name="60% - Accent6 2" xfId="628" xr:uid="{00000000-0005-0000-0000-00006F020000}"/>
    <cellStyle name="60% - Énfasis1 2" xfId="629" xr:uid="{00000000-0005-0000-0000-000070020000}"/>
    <cellStyle name="60% - Énfasis1 2 10" xfId="630" xr:uid="{00000000-0005-0000-0000-000071020000}"/>
    <cellStyle name="60% - Énfasis1 2 11" xfId="631" xr:uid="{00000000-0005-0000-0000-000072020000}"/>
    <cellStyle name="60% - Énfasis1 2 12" xfId="632" xr:uid="{00000000-0005-0000-0000-000073020000}"/>
    <cellStyle name="60% - Énfasis1 2 13" xfId="633" xr:uid="{00000000-0005-0000-0000-000074020000}"/>
    <cellStyle name="60% - Énfasis1 2 2" xfId="634" xr:uid="{00000000-0005-0000-0000-000075020000}"/>
    <cellStyle name="60% - Énfasis1 2 2 2" xfId="635" xr:uid="{00000000-0005-0000-0000-000076020000}"/>
    <cellStyle name="60% - Énfasis1 2 3" xfId="636" xr:uid="{00000000-0005-0000-0000-000077020000}"/>
    <cellStyle name="60% - Énfasis1 2 4" xfId="637" xr:uid="{00000000-0005-0000-0000-000078020000}"/>
    <cellStyle name="60% - Énfasis1 2 5" xfId="638" xr:uid="{00000000-0005-0000-0000-000079020000}"/>
    <cellStyle name="60% - Énfasis1 2 6" xfId="639" xr:uid="{00000000-0005-0000-0000-00007A020000}"/>
    <cellStyle name="60% - Énfasis1 2 7" xfId="640" xr:uid="{00000000-0005-0000-0000-00007B020000}"/>
    <cellStyle name="60% - Énfasis1 2 8" xfId="641" xr:uid="{00000000-0005-0000-0000-00007C020000}"/>
    <cellStyle name="60% - Énfasis1 2 9" xfId="642" xr:uid="{00000000-0005-0000-0000-00007D020000}"/>
    <cellStyle name="60% - Énfasis1 3" xfId="643" xr:uid="{00000000-0005-0000-0000-00007E020000}"/>
    <cellStyle name="60% - Énfasis1 3 10" xfId="644" xr:uid="{00000000-0005-0000-0000-00007F020000}"/>
    <cellStyle name="60% - Énfasis1 3 11" xfId="645" xr:uid="{00000000-0005-0000-0000-000080020000}"/>
    <cellStyle name="60% - Énfasis1 3 12" xfId="646" xr:uid="{00000000-0005-0000-0000-000081020000}"/>
    <cellStyle name="60% - Énfasis1 3 13" xfId="647" xr:uid="{00000000-0005-0000-0000-000082020000}"/>
    <cellStyle name="60% - Énfasis1 3 2" xfId="648" xr:uid="{00000000-0005-0000-0000-000083020000}"/>
    <cellStyle name="60% - Énfasis1 3 3" xfId="649" xr:uid="{00000000-0005-0000-0000-000084020000}"/>
    <cellStyle name="60% - Énfasis1 3 4" xfId="650" xr:uid="{00000000-0005-0000-0000-000085020000}"/>
    <cellStyle name="60% - Énfasis1 3 5" xfId="651" xr:uid="{00000000-0005-0000-0000-000086020000}"/>
    <cellStyle name="60% - Énfasis1 3 6" xfId="652" xr:uid="{00000000-0005-0000-0000-000087020000}"/>
    <cellStyle name="60% - Énfasis1 3 7" xfId="653" xr:uid="{00000000-0005-0000-0000-000088020000}"/>
    <cellStyle name="60% - Énfasis1 3 8" xfId="654" xr:uid="{00000000-0005-0000-0000-000089020000}"/>
    <cellStyle name="60% - Énfasis1 3 9" xfId="655" xr:uid="{00000000-0005-0000-0000-00008A020000}"/>
    <cellStyle name="60% - Énfasis1 4 10" xfId="656" xr:uid="{00000000-0005-0000-0000-00008B020000}"/>
    <cellStyle name="60% - Énfasis1 4 11" xfId="657" xr:uid="{00000000-0005-0000-0000-00008C020000}"/>
    <cellStyle name="60% - Énfasis1 4 12" xfId="658" xr:uid="{00000000-0005-0000-0000-00008D020000}"/>
    <cellStyle name="60% - Énfasis1 4 13" xfId="659" xr:uid="{00000000-0005-0000-0000-00008E020000}"/>
    <cellStyle name="60% - Énfasis1 4 2" xfId="660" xr:uid="{00000000-0005-0000-0000-00008F020000}"/>
    <cellStyle name="60% - Énfasis1 4 3" xfId="661" xr:uid="{00000000-0005-0000-0000-000090020000}"/>
    <cellStyle name="60% - Énfasis1 4 4" xfId="662" xr:uid="{00000000-0005-0000-0000-000091020000}"/>
    <cellStyle name="60% - Énfasis1 4 5" xfId="663" xr:uid="{00000000-0005-0000-0000-000092020000}"/>
    <cellStyle name="60% - Énfasis1 4 6" xfId="664" xr:uid="{00000000-0005-0000-0000-000093020000}"/>
    <cellStyle name="60% - Énfasis1 4 7" xfId="665" xr:uid="{00000000-0005-0000-0000-000094020000}"/>
    <cellStyle name="60% - Énfasis1 4 8" xfId="666" xr:uid="{00000000-0005-0000-0000-000095020000}"/>
    <cellStyle name="60% - Énfasis1 4 9" xfId="667" xr:uid="{00000000-0005-0000-0000-000096020000}"/>
    <cellStyle name="60% - Énfasis1 5 10" xfId="668" xr:uid="{00000000-0005-0000-0000-000097020000}"/>
    <cellStyle name="60% - Énfasis1 5 11" xfId="669" xr:uid="{00000000-0005-0000-0000-000098020000}"/>
    <cellStyle name="60% - Énfasis1 5 12" xfId="670" xr:uid="{00000000-0005-0000-0000-000099020000}"/>
    <cellStyle name="60% - Énfasis1 5 2" xfId="671" xr:uid="{00000000-0005-0000-0000-00009A020000}"/>
    <cellStyle name="60% - Énfasis1 5 3" xfId="672" xr:uid="{00000000-0005-0000-0000-00009B020000}"/>
    <cellStyle name="60% - Énfasis1 5 4" xfId="673" xr:uid="{00000000-0005-0000-0000-00009C020000}"/>
    <cellStyle name="60% - Énfasis1 5 5" xfId="674" xr:uid="{00000000-0005-0000-0000-00009D020000}"/>
    <cellStyle name="60% - Énfasis1 5 6" xfId="675" xr:uid="{00000000-0005-0000-0000-00009E020000}"/>
    <cellStyle name="60% - Énfasis1 5 7" xfId="676" xr:uid="{00000000-0005-0000-0000-00009F020000}"/>
    <cellStyle name="60% - Énfasis1 5 8" xfId="677" xr:uid="{00000000-0005-0000-0000-0000A0020000}"/>
    <cellStyle name="60% - Énfasis1 5 9" xfId="678" xr:uid="{00000000-0005-0000-0000-0000A1020000}"/>
    <cellStyle name="60% - Énfasis2 2" xfId="679" xr:uid="{00000000-0005-0000-0000-0000A2020000}"/>
    <cellStyle name="60% - Énfasis2 2 10" xfId="680" xr:uid="{00000000-0005-0000-0000-0000A3020000}"/>
    <cellStyle name="60% - Énfasis2 2 11" xfId="681" xr:uid="{00000000-0005-0000-0000-0000A4020000}"/>
    <cellStyle name="60% - Énfasis2 2 12" xfId="682" xr:uid="{00000000-0005-0000-0000-0000A5020000}"/>
    <cellStyle name="60% - Énfasis2 2 13" xfId="683" xr:uid="{00000000-0005-0000-0000-0000A6020000}"/>
    <cellStyle name="60% - Énfasis2 2 2" xfId="684" xr:uid="{00000000-0005-0000-0000-0000A7020000}"/>
    <cellStyle name="60% - Énfasis2 2 2 2" xfId="685" xr:uid="{00000000-0005-0000-0000-0000A8020000}"/>
    <cellStyle name="60% - Énfasis2 2 3" xfId="686" xr:uid="{00000000-0005-0000-0000-0000A9020000}"/>
    <cellStyle name="60% - Énfasis2 2 4" xfId="687" xr:uid="{00000000-0005-0000-0000-0000AA020000}"/>
    <cellStyle name="60% - Énfasis2 2 5" xfId="688" xr:uid="{00000000-0005-0000-0000-0000AB020000}"/>
    <cellStyle name="60% - Énfasis2 2 6" xfId="689" xr:uid="{00000000-0005-0000-0000-0000AC020000}"/>
    <cellStyle name="60% - Énfasis2 2 7" xfId="690" xr:uid="{00000000-0005-0000-0000-0000AD020000}"/>
    <cellStyle name="60% - Énfasis2 2 8" xfId="691" xr:uid="{00000000-0005-0000-0000-0000AE020000}"/>
    <cellStyle name="60% - Énfasis2 2 9" xfId="692" xr:uid="{00000000-0005-0000-0000-0000AF020000}"/>
    <cellStyle name="60% - Énfasis2 3" xfId="693" xr:uid="{00000000-0005-0000-0000-0000B0020000}"/>
    <cellStyle name="60% - Énfasis2 3 10" xfId="694" xr:uid="{00000000-0005-0000-0000-0000B1020000}"/>
    <cellStyle name="60% - Énfasis2 3 11" xfId="695" xr:uid="{00000000-0005-0000-0000-0000B2020000}"/>
    <cellStyle name="60% - Énfasis2 3 12" xfId="696" xr:uid="{00000000-0005-0000-0000-0000B3020000}"/>
    <cellStyle name="60% - Énfasis2 3 13" xfId="697" xr:uid="{00000000-0005-0000-0000-0000B4020000}"/>
    <cellStyle name="60% - Énfasis2 3 2" xfId="698" xr:uid="{00000000-0005-0000-0000-0000B5020000}"/>
    <cellStyle name="60% - Énfasis2 3 3" xfId="699" xr:uid="{00000000-0005-0000-0000-0000B6020000}"/>
    <cellStyle name="60% - Énfasis2 3 4" xfId="700" xr:uid="{00000000-0005-0000-0000-0000B7020000}"/>
    <cellStyle name="60% - Énfasis2 3 5" xfId="701" xr:uid="{00000000-0005-0000-0000-0000B8020000}"/>
    <cellStyle name="60% - Énfasis2 3 6" xfId="702" xr:uid="{00000000-0005-0000-0000-0000B9020000}"/>
    <cellStyle name="60% - Énfasis2 3 7" xfId="703" xr:uid="{00000000-0005-0000-0000-0000BA020000}"/>
    <cellStyle name="60% - Énfasis2 3 8" xfId="704" xr:uid="{00000000-0005-0000-0000-0000BB020000}"/>
    <cellStyle name="60% - Énfasis2 3 9" xfId="705" xr:uid="{00000000-0005-0000-0000-0000BC020000}"/>
    <cellStyle name="60% - Énfasis2 4 10" xfId="706" xr:uid="{00000000-0005-0000-0000-0000BD020000}"/>
    <cellStyle name="60% - Énfasis2 4 11" xfId="707" xr:uid="{00000000-0005-0000-0000-0000BE020000}"/>
    <cellStyle name="60% - Énfasis2 4 12" xfId="708" xr:uid="{00000000-0005-0000-0000-0000BF020000}"/>
    <cellStyle name="60% - Énfasis2 4 13" xfId="709" xr:uid="{00000000-0005-0000-0000-0000C0020000}"/>
    <cellStyle name="60% - Énfasis2 4 2" xfId="710" xr:uid="{00000000-0005-0000-0000-0000C1020000}"/>
    <cellStyle name="60% - Énfasis2 4 3" xfId="711" xr:uid="{00000000-0005-0000-0000-0000C2020000}"/>
    <cellStyle name="60% - Énfasis2 4 4" xfId="712" xr:uid="{00000000-0005-0000-0000-0000C3020000}"/>
    <cellStyle name="60% - Énfasis2 4 5" xfId="713" xr:uid="{00000000-0005-0000-0000-0000C4020000}"/>
    <cellStyle name="60% - Énfasis2 4 6" xfId="714" xr:uid="{00000000-0005-0000-0000-0000C5020000}"/>
    <cellStyle name="60% - Énfasis2 4 7" xfId="715" xr:uid="{00000000-0005-0000-0000-0000C6020000}"/>
    <cellStyle name="60% - Énfasis2 4 8" xfId="716" xr:uid="{00000000-0005-0000-0000-0000C7020000}"/>
    <cellStyle name="60% - Énfasis2 4 9" xfId="717" xr:uid="{00000000-0005-0000-0000-0000C8020000}"/>
    <cellStyle name="60% - Énfasis2 5 10" xfId="718" xr:uid="{00000000-0005-0000-0000-0000C9020000}"/>
    <cellStyle name="60% - Énfasis2 5 11" xfId="719" xr:uid="{00000000-0005-0000-0000-0000CA020000}"/>
    <cellStyle name="60% - Énfasis2 5 12" xfId="720" xr:uid="{00000000-0005-0000-0000-0000CB020000}"/>
    <cellStyle name="60% - Énfasis2 5 2" xfId="721" xr:uid="{00000000-0005-0000-0000-0000CC020000}"/>
    <cellStyle name="60% - Énfasis2 5 3" xfId="722" xr:uid="{00000000-0005-0000-0000-0000CD020000}"/>
    <cellStyle name="60% - Énfasis2 5 4" xfId="723" xr:uid="{00000000-0005-0000-0000-0000CE020000}"/>
    <cellStyle name="60% - Énfasis2 5 5" xfId="724" xr:uid="{00000000-0005-0000-0000-0000CF020000}"/>
    <cellStyle name="60% - Énfasis2 5 6" xfId="725" xr:uid="{00000000-0005-0000-0000-0000D0020000}"/>
    <cellStyle name="60% - Énfasis2 5 7" xfId="726" xr:uid="{00000000-0005-0000-0000-0000D1020000}"/>
    <cellStyle name="60% - Énfasis2 5 8" xfId="727" xr:uid="{00000000-0005-0000-0000-0000D2020000}"/>
    <cellStyle name="60% - Énfasis2 5 9" xfId="728" xr:uid="{00000000-0005-0000-0000-0000D3020000}"/>
    <cellStyle name="60% - Énfasis3 2" xfId="729" xr:uid="{00000000-0005-0000-0000-0000D4020000}"/>
    <cellStyle name="60% - Énfasis3 2 10" xfId="730" xr:uid="{00000000-0005-0000-0000-0000D5020000}"/>
    <cellStyle name="60% - Énfasis3 2 11" xfId="731" xr:uid="{00000000-0005-0000-0000-0000D6020000}"/>
    <cellStyle name="60% - Énfasis3 2 12" xfId="732" xr:uid="{00000000-0005-0000-0000-0000D7020000}"/>
    <cellStyle name="60% - Énfasis3 2 13" xfId="733" xr:uid="{00000000-0005-0000-0000-0000D8020000}"/>
    <cellStyle name="60% - Énfasis3 2 2" xfId="734" xr:uid="{00000000-0005-0000-0000-0000D9020000}"/>
    <cellStyle name="60% - Énfasis3 2 2 2" xfId="735" xr:uid="{00000000-0005-0000-0000-0000DA020000}"/>
    <cellStyle name="60% - Énfasis3 2 3" xfId="736" xr:uid="{00000000-0005-0000-0000-0000DB020000}"/>
    <cellStyle name="60% - Énfasis3 2 4" xfId="737" xr:uid="{00000000-0005-0000-0000-0000DC020000}"/>
    <cellStyle name="60% - Énfasis3 2 5" xfId="738" xr:uid="{00000000-0005-0000-0000-0000DD020000}"/>
    <cellStyle name="60% - Énfasis3 2 6" xfId="739" xr:uid="{00000000-0005-0000-0000-0000DE020000}"/>
    <cellStyle name="60% - Énfasis3 2 7" xfId="740" xr:uid="{00000000-0005-0000-0000-0000DF020000}"/>
    <cellStyle name="60% - Énfasis3 2 8" xfId="741" xr:uid="{00000000-0005-0000-0000-0000E0020000}"/>
    <cellStyle name="60% - Énfasis3 2 9" xfId="742" xr:uid="{00000000-0005-0000-0000-0000E1020000}"/>
    <cellStyle name="60% - Énfasis3 3" xfId="743" xr:uid="{00000000-0005-0000-0000-0000E2020000}"/>
    <cellStyle name="60% - Énfasis3 3 10" xfId="744" xr:uid="{00000000-0005-0000-0000-0000E3020000}"/>
    <cellStyle name="60% - Énfasis3 3 11" xfId="745" xr:uid="{00000000-0005-0000-0000-0000E4020000}"/>
    <cellStyle name="60% - Énfasis3 3 12" xfId="746" xr:uid="{00000000-0005-0000-0000-0000E5020000}"/>
    <cellStyle name="60% - Énfasis3 3 13" xfId="747" xr:uid="{00000000-0005-0000-0000-0000E6020000}"/>
    <cellStyle name="60% - Énfasis3 3 2" xfId="748" xr:uid="{00000000-0005-0000-0000-0000E7020000}"/>
    <cellStyle name="60% - Énfasis3 3 3" xfId="749" xr:uid="{00000000-0005-0000-0000-0000E8020000}"/>
    <cellStyle name="60% - Énfasis3 3 4" xfId="750" xr:uid="{00000000-0005-0000-0000-0000E9020000}"/>
    <cellStyle name="60% - Énfasis3 3 5" xfId="751" xr:uid="{00000000-0005-0000-0000-0000EA020000}"/>
    <cellStyle name="60% - Énfasis3 3 6" xfId="752" xr:uid="{00000000-0005-0000-0000-0000EB020000}"/>
    <cellStyle name="60% - Énfasis3 3 7" xfId="753" xr:uid="{00000000-0005-0000-0000-0000EC020000}"/>
    <cellStyle name="60% - Énfasis3 3 8" xfId="754" xr:uid="{00000000-0005-0000-0000-0000ED020000}"/>
    <cellStyle name="60% - Énfasis3 3 9" xfId="755" xr:uid="{00000000-0005-0000-0000-0000EE020000}"/>
    <cellStyle name="60% - Énfasis3 4 10" xfId="756" xr:uid="{00000000-0005-0000-0000-0000EF020000}"/>
    <cellStyle name="60% - Énfasis3 4 11" xfId="757" xr:uid="{00000000-0005-0000-0000-0000F0020000}"/>
    <cellStyle name="60% - Énfasis3 4 12" xfId="758" xr:uid="{00000000-0005-0000-0000-0000F1020000}"/>
    <cellStyle name="60% - Énfasis3 4 13" xfId="759" xr:uid="{00000000-0005-0000-0000-0000F2020000}"/>
    <cellStyle name="60% - Énfasis3 4 2" xfId="760" xr:uid="{00000000-0005-0000-0000-0000F3020000}"/>
    <cellStyle name="60% - Énfasis3 4 3" xfId="761" xr:uid="{00000000-0005-0000-0000-0000F4020000}"/>
    <cellStyle name="60% - Énfasis3 4 4" xfId="762" xr:uid="{00000000-0005-0000-0000-0000F5020000}"/>
    <cellStyle name="60% - Énfasis3 4 5" xfId="763" xr:uid="{00000000-0005-0000-0000-0000F6020000}"/>
    <cellStyle name="60% - Énfasis3 4 6" xfId="764" xr:uid="{00000000-0005-0000-0000-0000F7020000}"/>
    <cellStyle name="60% - Énfasis3 4 7" xfId="765" xr:uid="{00000000-0005-0000-0000-0000F8020000}"/>
    <cellStyle name="60% - Énfasis3 4 8" xfId="766" xr:uid="{00000000-0005-0000-0000-0000F9020000}"/>
    <cellStyle name="60% - Énfasis3 4 9" xfId="767" xr:uid="{00000000-0005-0000-0000-0000FA020000}"/>
    <cellStyle name="60% - Énfasis3 5 10" xfId="768" xr:uid="{00000000-0005-0000-0000-0000FB020000}"/>
    <cellStyle name="60% - Énfasis3 5 11" xfId="769" xr:uid="{00000000-0005-0000-0000-0000FC020000}"/>
    <cellStyle name="60% - Énfasis3 5 12" xfId="770" xr:uid="{00000000-0005-0000-0000-0000FD020000}"/>
    <cellStyle name="60% - Énfasis3 5 2" xfId="771" xr:uid="{00000000-0005-0000-0000-0000FE020000}"/>
    <cellStyle name="60% - Énfasis3 5 3" xfId="772" xr:uid="{00000000-0005-0000-0000-0000FF020000}"/>
    <cellStyle name="60% - Énfasis3 5 4" xfId="773" xr:uid="{00000000-0005-0000-0000-000000030000}"/>
    <cellStyle name="60% - Énfasis3 5 5" xfId="774" xr:uid="{00000000-0005-0000-0000-000001030000}"/>
    <cellStyle name="60% - Énfasis3 5 6" xfId="775" xr:uid="{00000000-0005-0000-0000-000002030000}"/>
    <cellStyle name="60% - Énfasis3 5 7" xfId="776" xr:uid="{00000000-0005-0000-0000-000003030000}"/>
    <cellStyle name="60% - Énfasis3 5 8" xfId="777" xr:uid="{00000000-0005-0000-0000-000004030000}"/>
    <cellStyle name="60% - Énfasis3 5 9" xfId="778" xr:uid="{00000000-0005-0000-0000-000005030000}"/>
    <cellStyle name="60% - Énfasis4 2" xfId="779" xr:uid="{00000000-0005-0000-0000-000006030000}"/>
    <cellStyle name="60% - Énfasis4 2 10" xfId="780" xr:uid="{00000000-0005-0000-0000-000007030000}"/>
    <cellStyle name="60% - Énfasis4 2 11" xfId="781" xr:uid="{00000000-0005-0000-0000-000008030000}"/>
    <cellStyle name="60% - Énfasis4 2 12" xfId="782" xr:uid="{00000000-0005-0000-0000-000009030000}"/>
    <cellStyle name="60% - Énfasis4 2 13" xfId="783" xr:uid="{00000000-0005-0000-0000-00000A030000}"/>
    <cellStyle name="60% - Énfasis4 2 2" xfId="784" xr:uid="{00000000-0005-0000-0000-00000B030000}"/>
    <cellStyle name="60% - Énfasis4 2 2 2" xfId="785" xr:uid="{00000000-0005-0000-0000-00000C030000}"/>
    <cellStyle name="60% - Énfasis4 2 3" xfId="786" xr:uid="{00000000-0005-0000-0000-00000D030000}"/>
    <cellStyle name="60% - Énfasis4 2 4" xfId="787" xr:uid="{00000000-0005-0000-0000-00000E030000}"/>
    <cellStyle name="60% - Énfasis4 2 5" xfId="788" xr:uid="{00000000-0005-0000-0000-00000F030000}"/>
    <cellStyle name="60% - Énfasis4 2 6" xfId="789" xr:uid="{00000000-0005-0000-0000-000010030000}"/>
    <cellStyle name="60% - Énfasis4 2 7" xfId="790" xr:uid="{00000000-0005-0000-0000-000011030000}"/>
    <cellStyle name="60% - Énfasis4 2 8" xfId="791" xr:uid="{00000000-0005-0000-0000-000012030000}"/>
    <cellStyle name="60% - Énfasis4 2 9" xfId="792" xr:uid="{00000000-0005-0000-0000-000013030000}"/>
    <cellStyle name="60% - Énfasis4 3" xfId="793" xr:uid="{00000000-0005-0000-0000-000014030000}"/>
    <cellStyle name="60% - Énfasis4 3 10" xfId="794" xr:uid="{00000000-0005-0000-0000-000015030000}"/>
    <cellStyle name="60% - Énfasis4 3 11" xfId="795" xr:uid="{00000000-0005-0000-0000-000016030000}"/>
    <cellStyle name="60% - Énfasis4 3 12" xfId="796" xr:uid="{00000000-0005-0000-0000-000017030000}"/>
    <cellStyle name="60% - Énfasis4 3 13" xfId="797" xr:uid="{00000000-0005-0000-0000-000018030000}"/>
    <cellStyle name="60% - Énfasis4 3 2" xfId="798" xr:uid="{00000000-0005-0000-0000-000019030000}"/>
    <cellStyle name="60% - Énfasis4 3 3" xfId="799" xr:uid="{00000000-0005-0000-0000-00001A030000}"/>
    <cellStyle name="60% - Énfasis4 3 4" xfId="800" xr:uid="{00000000-0005-0000-0000-00001B030000}"/>
    <cellStyle name="60% - Énfasis4 3 5" xfId="801" xr:uid="{00000000-0005-0000-0000-00001C030000}"/>
    <cellStyle name="60% - Énfasis4 3 6" xfId="802" xr:uid="{00000000-0005-0000-0000-00001D030000}"/>
    <cellStyle name="60% - Énfasis4 3 7" xfId="803" xr:uid="{00000000-0005-0000-0000-00001E030000}"/>
    <cellStyle name="60% - Énfasis4 3 8" xfId="804" xr:uid="{00000000-0005-0000-0000-00001F030000}"/>
    <cellStyle name="60% - Énfasis4 3 9" xfId="805" xr:uid="{00000000-0005-0000-0000-000020030000}"/>
    <cellStyle name="60% - Énfasis4 4 10" xfId="806" xr:uid="{00000000-0005-0000-0000-000021030000}"/>
    <cellStyle name="60% - Énfasis4 4 11" xfId="807" xr:uid="{00000000-0005-0000-0000-000022030000}"/>
    <cellStyle name="60% - Énfasis4 4 12" xfId="808" xr:uid="{00000000-0005-0000-0000-000023030000}"/>
    <cellStyle name="60% - Énfasis4 4 13" xfId="809" xr:uid="{00000000-0005-0000-0000-000024030000}"/>
    <cellStyle name="60% - Énfasis4 4 2" xfId="810" xr:uid="{00000000-0005-0000-0000-000025030000}"/>
    <cellStyle name="60% - Énfasis4 4 3" xfId="811" xr:uid="{00000000-0005-0000-0000-000026030000}"/>
    <cellStyle name="60% - Énfasis4 4 4" xfId="812" xr:uid="{00000000-0005-0000-0000-000027030000}"/>
    <cellStyle name="60% - Énfasis4 4 5" xfId="813" xr:uid="{00000000-0005-0000-0000-000028030000}"/>
    <cellStyle name="60% - Énfasis4 4 6" xfId="814" xr:uid="{00000000-0005-0000-0000-000029030000}"/>
    <cellStyle name="60% - Énfasis4 4 7" xfId="815" xr:uid="{00000000-0005-0000-0000-00002A030000}"/>
    <cellStyle name="60% - Énfasis4 4 8" xfId="816" xr:uid="{00000000-0005-0000-0000-00002B030000}"/>
    <cellStyle name="60% - Énfasis4 4 9" xfId="817" xr:uid="{00000000-0005-0000-0000-00002C030000}"/>
    <cellStyle name="60% - Énfasis4 5 10" xfId="818" xr:uid="{00000000-0005-0000-0000-00002D030000}"/>
    <cellStyle name="60% - Énfasis4 5 11" xfId="819" xr:uid="{00000000-0005-0000-0000-00002E030000}"/>
    <cellStyle name="60% - Énfasis4 5 12" xfId="820" xr:uid="{00000000-0005-0000-0000-00002F030000}"/>
    <cellStyle name="60% - Énfasis4 5 2" xfId="821" xr:uid="{00000000-0005-0000-0000-000030030000}"/>
    <cellStyle name="60% - Énfasis4 5 3" xfId="822" xr:uid="{00000000-0005-0000-0000-000031030000}"/>
    <cellStyle name="60% - Énfasis4 5 4" xfId="823" xr:uid="{00000000-0005-0000-0000-000032030000}"/>
    <cellStyle name="60% - Énfasis4 5 5" xfId="824" xr:uid="{00000000-0005-0000-0000-000033030000}"/>
    <cellStyle name="60% - Énfasis4 5 6" xfId="825" xr:uid="{00000000-0005-0000-0000-000034030000}"/>
    <cellStyle name="60% - Énfasis4 5 7" xfId="826" xr:uid="{00000000-0005-0000-0000-000035030000}"/>
    <cellStyle name="60% - Énfasis4 5 8" xfId="827" xr:uid="{00000000-0005-0000-0000-000036030000}"/>
    <cellStyle name="60% - Énfasis4 5 9" xfId="828" xr:uid="{00000000-0005-0000-0000-000037030000}"/>
    <cellStyle name="60% - Énfasis5 2" xfId="829" xr:uid="{00000000-0005-0000-0000-000038030000}"/>
    <cellStyle name="60% - Énfasis5 2 10" xfId="830" xr:uid="{00000000-0005-0000-0000-000039030000}"/>
    <cellStyle name="60% - Énfasis5 2 11" xfId="831" xr:uid="{00000000-0005-0000-0000-00003A030000}"/>
    <cellStyle name="60% - Énfasis5 2 12" xfId="832" xr:uid="{00000000-0005-0000-0000-00003B030000}"/>
    <cellStyle name="60% - Énfasis5 2 13" xfId="833" xr:uid="{00000000-0005-0000-0000-00003C030000}"/>
    <cellStyle name="60% - Énfasis5 2 2" xfId="834" xr:uid="{00000000-0005-0000-0000-00003D030000}"/>
    <cellStyle name="60% - Énfasis5 2 2 2" xfId="835" xr:uid="{00000000-0005-0000-0000-00003E030000}"/>
    <cellStyle name="60% - Énfasis5 2 3" xfId="836" xr:uid="{00000000-0005-0000-0000-00003F030000}"/>
    <cellStyle name="60% - Énfasis5 2 4" xfId="837" xr:uid="{00000000-0005-0000-0000-000040030000}"/>
    <cellStyle name="60% - Énfasis5 2 5" xfId="838" xr:uid="{00000000-0005-0000-0000-000041030000}"/>
    <cellStyle name="60% - Énfasis5 2 6" xfId="839" xr:uid="{00000000-0005-0000-0000-000042030000}"/>
    <cellStyle name="60% - Énfasis5 2 7" xfId="840" xr:uid="{00000000-0005-0000-0000-000043030000}"/>
    <cellStyle name="60% - Énfasis5 2 8" xfId="841" xr:uid="{00000000-0005-0000-0000-000044030000}"/>
    <cellStyle name="60% - Énfasis5 2 9" xfId="842" xr:uid="{00000000-0005-0000-0000-000045030000}"/>
    <cellStyle name="60% - Énfasis5 3" xfId="843" xr:uid="{00000000-0005-0000-0000-000046030000}"/>
    <cellStyle name="60% - Énfasis5 3 10" xfId="844" xr:uid="{00000000-0005-0000-0000-000047030000}"/>
    <cellStyle name="60% - Énfasis5 3 11" xfId="845" xr:uid="{00000000-0005-0000-0000-000048030000}"/>
    <cellStyle name="60% - Énfasis5 3 12" xfId="846" xr:uid="{00000000-0005-0000-0000-000049030000}"/>
    <cellStyle name="60% - Énfasis5 3 13" xfId="847" xr:uid="{00000000-0005-0000-0000-00004A030000}"/>
    <cellStyle name="60% - Énfasis5 3 2" xfId="848" xr:uid="{00000000-0005-0000-0000-00004B030000}"/>
    <cellStyle name="60% - Énfasis5 3 3" xfId="849" xr:uid="{00000000-0005-0000-0000-00004C030000}"/>
    <cellStyle name="60% - Énfasis5 3 4" xfId="850" xr:uid="{00000000-0005-0000-0000-00004D030000}"/>
    <cellStyle name="60% - Énfasis5 3 5" xfId="851" xr:uid="{00000000-0005-0000-0000-00004E030000}"/>
    <cellStyle name="60% - Énfasis5 3 6" xfId="852" xr:uid="{00000000-0005-0000-0000-00004F030000}"/>
    <cellStyle name="60% - Énfasis5 3 7" xfId="853" xr:uid="{00000000-0005-0000-0000-000050030000}"/>
    <cellStyle name="60% - Énfasis5 3 8" xfId="854" xr:uid="{00000000-0005-0000-0000-000051030000}"/>
    <cellStyle name="60% - Énfasis5 3 9" xfId="855" xr:uid="{00000000-0005-0000-0000-000052030000}"/>
    <cellStyle name="60% - Énfasis5 4 10" xfId="856" xr:uid="{00000000-0005-0000-0000-000053030000}"/>
    <cellStyle name="60% - Énfasis5 4 11" xfId="857" xr:uid="{00000000-0005-0000-0000-000054030000}"/>
    <cellStyle name="60% - Énfasis5 4 12" xfId="858" xr:uid="{00000000-0005-0000-0000-000055030000}"/>
    <cellStyle name="60% - Énfasis5 4 13" xfId="859" xr:uid="{00000000-0005-0000-0000-000056030000}"/>
    <cellStyle name="60% - Énfasis5 4 2" xfId="860" xr:uid="{00000000-0005-0000-0000-000057030000}"/>
    <cellStyle name="60% - Énfasis5 4 3" xfId="861" xr:uid="{00000000-0005-0000-0000-000058030000}"/>
    <cellStyle name="60% - Énfasis5 4 4" xfId="862" xr:uid="{00000000-0005-0000-0000-000059030000}"/>
    <cellStyle name="60% - Énfasis5 4 5" xfId="863" xr:uid="{00000000-0005-0000-0000-00005A030000}"/>
    <cellStyle name="60% - Énfasis5 4 6" xfId="864" xr:uid="{00000000-0005-0000-0000-00005B030000}"/>
    <cellStyle name="60% - Énfasis5 4 7" xfId="865" xr:uid="{00000000-0005-0000-0000-00005C030000}"/>
    <cellStyle name="60% - Énfasis5 4 8" xfId="866" xr:uid="{00000000-0005-0000-0000-00005D030000}"/>
    <cellStyle name="60% - Énfasis5 4 9" xfId="867" xr:uid="{00000000-0005-0000-0000-00005E030000}"/>
    <cellStyle name="60% - Énfasis5 5 10" xfId="868" xr:uid="{00000000-0005-0000-0000-00005F030000}"/>
    <cellStyle name="60% - Énfasis5 5 11" xfId="869" xr:uid="{00000000-0005-0000-0000-000060030000}"/>
    <cellStyle name="60% - Énfasis5 5 12" xfId="870" xr:uid="{00000000-0005-0000-0000-000061030000}"/>
    <cellStyle name="60% - Énfasis5 5 2" xfId="871" xr:uid="{00000000-0005-0000-0000-000062030000}"/>
    <cellStyle name="60% - Énfasis5 5 3" xfId="872" xr:uid="{00000000-0005-0000-0000-000063030000}"/>
    <cellStyle name="60% - Énfasis5 5 4" xfId="873" xr:uid="{00000000-0005-0000-0000-000064030000}"/>
    <cellStyle name="60% - Énfasis5 5 5" xfId="874" xr:uid="{00000000-0005-0000-0000-000065030000}"/>
    <cellStyle name="60% - Énfasis5 5 6" xfId="875" xr:uid="{00000000-0005-0000-0000-000066030000}"/>
    <cellStyle name="60% - Énfasis5 5 7" xfId="876" xr:uid="{00000000-0005-0000-0000-000067030000}"/>
    <cellStyle name="60% - Énfasis5 5 8" xfId="877" xr:uid="{00000000-0005-0000-0000-000068030000}"/>
    <cellStyle name="60% - Énfasis5 5 9" xfId="878" xr:uid="{00000000-0005-0000-0000-000069030000}"/>
    <cellStyle name="60% - Énfasis6 2" xfId="879" xr:uid="{00000000-0005-0000-0000-00006A030000}"/>
    <cellStyle name="60% - Énfasis6 2 10" xfId="880" xr:uid="{00000000-0005-0000-0000-00006B030000}"/>
    <cellStyle name="60% - Énfasis6 2 11" xfId="881" xr:uid="{00000000-0005-0000-0000-00006C030000}"/>
    <cellStyle name="60% - Énfasis6 2 12" xfId="882" xr:uid="{00000000-0005-0000-0000-00006D030000}"/>
    <cellStyle name="60% - Énfasis6 2 13" xfId="883" xr:uid="{00000000-0005-0000-0000-00006E030000}"/>
    <cellStyle name="60% - Énfasis6 2 2" xfId="884" xr:uid="{00000000-0005-0000-0000-00006F030000}"/>
    <cellStyle name="60% - Énfasis6 2 2 2" xfId="885" xr:uid="{00000000-0005-0000-0000-000070030000}"/>
    <cellStyle name="60% - Énfasis6 2 3" xfId="886" xr:uid="{00000000-0005-0000-0000-000071030000}"/>
    <cellStyle name="60% - Énfasis6 2 4" xfId="887" xr:uid="{00000000-0005-0000-0000-000072030000}"/>
    <cellStyle name="60% - Énfasis6 2 5" xfId="888" xr:uid="{00000000-0005-0000-0000-000073030000}"/>
    <cellStyle name="60% - Énfasis6 2 6" xfId="889" xr:uid="{00000000-0005-0000-0000-000074030000}"/>
    <cellStyle name="60% - Énfasis6 2 7" xfId="890" xr:uid="{00000000-0005-0000-0000-000075030000}"/>
    <cellStyle name="60% - Énfasis6 2 8" xfId="891" xr:uid="{00000000-0005-0000-0000-000076030000}"/>
    <cellStyle name="60% - Énfasis6 2 9" xfId="892" xr:uid="{00000000-0005-0000-0000-000077030000}"/>
    <cellStyle name="60% - Énfasis6 3" xfId="893" xr:uid="{00000000-0005-0000-0000-000078030000}"/>
    <cellStyle name="60% - Énfasis6 3 10" xfId="894" xr:uid="{00000000-0005-0000-0000-000079030000}"/>
    <cellStyle name="60% - Énfasis6 3 11" xfId="895" xr:uid="{00000000-0005-0000-0000-00007A030000}"/>
    <cellStyle name="60% - Énfasis6 3 12" xfId="896" xr:uid="{00000000-0005-0000-0000-00007B030000}"/>
    <cellStyle name="60% - Énfasis6 3 13" xfId="897" xr:uid="{00000000-0005-0000-0000-00007C030000}"/>
    <cellStyle name="60% - Énfasis6 3 2" xfId="898" xr:uid="{00000000-0005-0000-0000-00007D030000}"/>
    <cellStyle name="60% - Énfasis6 3 3" xfId="899" xr:uid="{00000000-0005-0000-0000-00007E030000}"/>
    <cellStyle name="60% - Énfasis6 3 4" xfId="900" xr:uid="{00000000-0005-0000-0000-00007F030000}"/>
    <cellStyle name="60% - Énfasis6 3 5" xfId="901" xr:uid="{00000000-0005-0000-0000-000080030000}"/>
    <cellStyle name="60% - Énfasis6 3 6" xfId="902" xr:uid="{00000000-0005-0000-0000-000081030000}"/>
    <cellStyle name="60% - Énfasis6 3 7" xfId="903" xr:uid="{00000000-0005-0000-0000-000082030000}"/>
    <cellStyle name="60% - Énfasis6 3 8" xfId="904" xr:uid="{00000000-0005-0000-0000-000083030000}"/>
    <cellStyle name="60% - Énfasis6 3 9" xfId="905" xr:uid="{00000000-0005-0000-0000-000084030000}"/>
    <cellStyle name="60% - Énfasis6 4 10" xfId="906" xr:uid="{00000000-0005-0000-0000-000085030000}"/>
    <cellStyle name="60% - Énfasis6 4 11" xfId="907" xr:uid="{00000000-0005-0000-0000-000086030000}"/>
    <cellStyle name="60% - Énfasis6 4 12" xfId="908" xr:uid="{00000000-0005-0000-0000-000087030000}"/>
    <cellStyle name="60% - Énfasis6 4 13" xfId="909" xr:uid="{00000000-0005-0000-0000-000088030000}"/>
    <cellStyle name="60% - Énfasis6 4 2" xfId="910" xr:uid="{00000000-0005-0000-0000-000089030000}"/>
    <cellStyle name="60% - Énfasis6 4 3" xfId="911" xr:uid="{00000000-0005-0000-0000-00008A030000}"/>
    <cellStyle name="60% - Énfasis6 4 4" xfId="912" xr:uid="{00000000-0005-0000-0000-00008B030000}"/>
    <cellStyle name="60% - Énfasis6 4 5" xfId="913" xr:uid="{00000000-0005-0000-0000-00008C030000}"/>
    <cellStyle name="60% - Énfasis6 4 6" xfId="914" xr:uid="{00000000-0005-0000-0000-00008D030000}"/>
    <cellStyle name="60% - Énfasis6 4 7" xfId="915" xr:uid="{00000000-0005-0000-0000-00008E030000}"/>
    <cellStyle name="60% - Énfasis6 4 8" xfId="916" xr:uid="{00000000-0005-0000-0000-00008F030000}"/>
    <cellStyle name="60% - Énfasis6 4 9" xfId="917" xr:uid="{00000000-0005-0000-0000-000090030000}"/>
    <cellStyle name="60% - Énfasis6 5 10" xfId="918" xr:uid="{00000000-0005-0000-0000-000091030000}"/>
    <cellStyle name="60% - Énfasis6 5 11" xfId="919" xr:uid="{00000000-0005-0000-0000-000092030000}"/>
    <cellStyle name="60% - Énfasis6 5 12" xfId="920" xr:uid="{00000000-0005-0000-0000-000093030000}"/>
    <cellStyle name="60% - Énfasis6 5 2" xfId="921" xr:uid="{00000000-0005-0000-0000-000094030000}"/>
    <cellStyle name="60% - Énfasis6 5 3" xfId="922" xr:uid="{00000000-0005-0000-0000-000095030000}"/>
    <cellStyle name="60% - Énfasis6 5 4" xfId="923" xr:uid="{00000000-0005-0000-0000-000096030000}"/>
    <cellStyle name="60% - Énfasis6 5 5" xfId="924" xr:uid="{00000000-0005-0000-0000-000097030000}"/>
    <cellStyle name="60% - Énfasis6 5 6" xfId="925" xr:uid="{00000000-0005-0000-0000-000098030000}"/>
    <cellStyle name="60% - Énfasis6 5 7" xfId="926" xr:uid="{00000000-0005-0000-0000-000099030000}"/>
    <cellStyle name="60% - Énfasis6 5 8" xfId="927" xr:uid="{00000000-0005-0000-0000-00009A030000}"/>
    <cellStyle name="60% - Énfasis6 5 9" xfId="928" xr:uid="{00000000-0005-0000-0000-00009B030000}"/>
    <cellStyle name="Accent1 2" xfId="929" xr:uid="{00000000-0005-0000-0000-00009C030000}"/>
    <cellStyle name="Accent2 2" xfId="930" xr:uid="{00000000-0005-0000-0000-00009D030000}"/>
    <cellStyle name="Accent3 2" xfId="931" xr:uid="{00000000-0005-0000-0000-00009E030000}"/>
    <cellStyle name="Accent4 2" xfId="932" xr:uid="{00000000-0005-0000-0000-00009F030000}"/>
    <cellStyle name="Accent5 2" xfId="933" xr:uid="{00000000-0005-0000-0000-0000A0030000}"/>
    <cellStyle name="Accent6 2" xfId="934" xr:uid="{00000000-0005-0000-0000-0000A1030000}"/>
    <cellStyle name="Bad 2" xfId="935" xr:uid="{00000000-0005-0000-0000-0000A2030000}"/>
    <cellStyle name="Buena 2" xfId="936" xr:uid="{00000000-0005-0000-0000-0000A3030000}"/>
    <cellStyle name="Buena 2 10" xfId="937" xr:uid="{00000000-0005-0000-0000-0000A4030000}"/>
    <cellStyle name="Buena 2 11" xfId="938" xr:uid="{00000000-0005-0000-0000-0000A5030000}"/>
    <cellStyle name="Buena 2 12" xfId="939" xr:uid="{00000000-0005-0000-0000-0000A6030000}"/>
    <cellStyle name="Buena 2 13" xfId="940" xr:uid="{00000000-0005-0000-0000-0000A7030000}"/>
    <cellStyle name="Buena 2 2" xfId="941" xr:uid="{00000000-0005-0000-0000-0000A8030000}"/>
    <cellStyle name="Buena 2 2 2" xfId="942" xr:uid="{00000000-0005-0000-0000-0000A9030000}"/>
    <cellStyle name="Buena 2 3" xfId="943" xr:uid="{00000000-0005-0000-0000-0000AA030000}"/>
    <cellStyle name="Buena 2 4" xfId="944" xr:uid="{00000000-0005-0000-0000-0000AB030000}"/>
    <cellStyle name="Buena 2 5" xfId="945" xr:uid="{00000000-0005-0000-0000-0000AC030000}"/>
    <cellStyle name="Buena 2 6" xfId="946" xr:uid="{00000000-0005-0000-0000-0000AD030000}"/>
    <cellStyle name="Buena 2 7" xfId="947" xr:uid="{00000000-0005-0000-0000-0000AE030000}"/>
    <cellStyle name="Buena 2 8" xfId="948" xr:uid="{00000000-0005-0000-0000-0000AF030000}"/>
    <cellStyle name="Buena 2 9" xfId="949" xr:uid="{00000000-0005-0000-0000-0000B0030000}"/>
    <cellStyle name="Buena 3" xfId="950" xr:uid="{00000000-0005-0000-0000-0000B1030000}"/>
    <cellStyle name="Buena 3 10" xfId="951" xr:uid="{00000000-0005-0000-0000-0000B2030000}"/>
    <cellStyle name="Buena 3 11" xfId="952" xr:uid="{00000000-0005-0000-0000-0000B3030000}"/>
    <cellStyle name="Buena 3 12" xfId="953" xr:uid="{00000000-0005-0000-0000-0000B4030000}"/>
    <cellStyle name="Buena 3 13" xfId="954" xr:uid="{00000000-0005-0000-0000-0000B5030000}"/>
    <cellStyle name="Buena 3 2" xfId="955" xr:uid="{00000000-0005-0000-0000-0000B6030000}"/>
    <cellStyle name="Buena 3 3" xfId="956" xr:uid="{00000000-0005-0000-0000-0000B7030000}"/>
    <cellStyle name="Buena 3 4" xfId="957" xr:uid="{00000000-0005-0000-0000-0000B8030000}"/>
    <cellStyle name="Buena 3 5" xfId="958" xr:uid="{00000000-0005-0000-0000-0000B9030000}"/>
    <cellStyle name="Buena 3 6" xfId="959" xr:uid="{00000000-0005-0000-0000-0000BA030000}"/>
    <cellStyle name="Buena 3 7" xfId="960" xr:uid="{00000000-0005-0000-0000-0000BB030000}"/>
    <cellStyle name="Buena 3 8" xfId="961" xr:uid="{00000000-0005-0000-0000-0000BC030000}"/>
    <cellStyle name="Buena 3 9" xfId="962" xr:uid="{00000000-0005-0000-0000-0000BD030000}"/>
    <cellStyle name="Buena 4 10" xfId="963" xr:uid="{00000000-0005-0000-0000-0000BE030000}"/>
    <cellStyle name="Buena 4 11" xfId="964" xr:uid="{00000000-0005-0000-0000-0000BF030000}"/>
    <cellStyle name="Buena 4 12" xfId="965" xr:uid="{00000000-0005-0000-0000-0000C0030000}"/>
    <cellStyle name="Buena 4 13" xfId="966" xr:uid="{00000000-0005-0000-0000-0000C1030000}"/>
    <cellStyle name="Buena 4 2" xfId="967" xr:uid="{00000000-0005-0000-0000-0000C2030000}"/>
    <cellStyle name="Buena 4 3" xfId="968" xr:uid="{00000000-0005-0000-0000-0000C3030000}"/>
    <cellStyle name="Buena 4 4" xfId="969" xr:uid="{00000000-0005-0000-0000-0000C4030000}"/>
    <cellStyle name="Buena 4 5" xfId="970" xr:uid="{00000000-0005-0000-0000-0000C5030000}"/>
    <cellStyle name="Buena 4 6" xfId="971" xr:uid="{00000000-0005-0000-0000-0000C6030000}"/>
    <cellStyle name="Buena 4 7" xfId="972" xr:uid="{00000000-0005-0000-0000-0000C7030000}"/>
    <cellStyle name="Buena 4 8" xfId="973" xr:uid="{00000000-0005-0000-0000-0000C8030000}"/>
    <cellStyle name="Buena 4 9" xfId="974" xr:uid="{00000000-0005-0000-0000-0000C9030000}"/>
    <cellStyle name="Buena 5 10" xfId="975" xr:uid="{00000000-0005-0000-0000-0000CA030000}"/>
    <cellStyle name="Buena 5 11" xfId="976" xr:uid="{00000000-0005-0000-0000-0000CB030000}"/>
    <cellStyle name="Buena 5 12" xfId="977" xr:uid="{00000000-0005-0000-0000-0000CC030000}"/>
    <cellStyle name="Buena 5 2" xfId="978" xr:uid="{00000000-0005-0000-0000-0000CD030000}"/>
    <cellStyle name="Buena 5 3" xfId="979" xr:uid="{00000000-0005-0000-0000-0000CE030000}"/>
    <cellStyle name="Buena 5 4" xfId="980" xr:uid="{00000000-0005-0000-0000-0000CF030000}"/>
    <cellStyle name="Buena 5 5" xfId="981" xr:uid="{00000000-0005-0000-0000-0000D0030000}"/>
    <cellStyle name="Buena 5 6" xfId="982" xr:uid="{00000000-0005-0000-0000-0000D1030000}"/>
    <cellStyle name="Buena 5 7" xfId="983" xr:uid="{00000000-0005-0000-0000-0000D2030000}"/>
    <cellStyle name="Buena 5 8" xfId="984" xr:uid="{00000000-0005-0000-0000-0000D3030000}"/>
    <cellStyle name="Buena 5 9" xfId="985" xr:uid="{00000000-0005-0000-0000-0000D4030000}"/>
    <cellStyle name="Calculation 2" xfId="986" xr:uid="{00000000-0005-0000-0000-0000D5030000}"/>
    <cellStyle name="Cálculo 2" xfId="987" xr:uid="{00000000-0005-0000-0000-0000D6030000}"/>
    <cellStyle name="Cálculo 2 10" xfId="988" xr:uid="{00000000-0005-0000-0000-0000D7030000}"/>
    <cellStyle name="Cálculo 2 11" xfId="989" xr:uid="{00000000-0005-0000-0000-0000D8030000}"/>
    <cellStyle name="Cálculo 2 12" xfId="990" xr:uid="{00000000-0005-0000-0000-0000D9030000}"/>
    <cellStyle name="Cálculo 2 13" xfId="991" xr:uid="{00000000-0005-0000-0000-0000DA030000}"/>
    <cellStyle name="Cálculo 2 2" xfId="992" xr:uid="{00000000-0005-0000-0000-0000DB030000}"/>
    <cellStyle name="Cálculo 2 2 2" xfId="993" xr:uid="{00000000-0005-0000-0000-0000DC030000}"/>
    <cellStyle name="Cálculo 2 3" xfId="994" xr:uid="{00000000-0005-0000-0000-0000DD030000}"/>
    <cellStyle name="Cálculo 2 4" xfId="995" xr:uid="{00000000-0005-0000-0000-0000DE030000}"/>
    <cellStyle name="Cálculo 2 5" xfId="996" xr:uid="{00000000-0005-0000-0000-0000DF030000}"/>
    <cellStyle name="Cálculo 2 6" xfId="997" xr:uid="{00000000-0005-0000-0000-0000E0030000}"/>
    <cellStyle name="Cálculo 2 7" xfId="998" xr:uid="{00000000-0005-0000-0000-0000E1030000}"/>
    <cellStyle name="Cálculo 2 8" xfId="999" xr:uid="{00000000-0005-0000-0000-0000E2030000}"/>
    <cellStyle name="Cálculo 2 9" xfId="1000" xr:uid="{00000000-0005-0000-0000-0000E3030000}"/>
    <cellStyle name="Cálculo 3" xfId="1001" xr:uid="{00000000-0005-0000-0000-0000E4030000}"/>
    <cellStyle name="Cálculo 3 10" xfId="1002" xr:uid="{00000000-0005-0000-0000-0000E5030000}"/>
    <cellStyle name="Cálculo 3 11" xfId="1003" xr:uid="{00000000-0005-0000-0000-0000E6030000}"/>
    <cellStyle name="Cálculo 3 12" xfId="1004" xr:uid="{00000000-0005-0000-0000-0000E7030000}"/>
    <cellStyle name="Cálculo 3 13" xfId="1005" xr:uid="{00000000-0005-0000-0000-0000E8030000}"/>
    <cellStyle name="Cálculo 3 2" xfId="1006" xr:uid="{00000000-0005-0000-0000-0000E9030000}"/>
    <cellStyle name="Cálculo 3 3" xfId="1007" xr:uid="{00000000-0005-0000-0000-0000EA030000}"/>
    <cellStyle name="Cálculo 3 4" xfId="1008" xr:uid="{00000000-0005-0000-0000-0000EB030000}"/>
    <cellStyle name="Cálculo 3 5" xfId="1009" xr:uid="{00000000-0005-0000-0000-0000EC030000}"/>
    <cellStyle name="Cálculo 3 6" xfId="1010" xr:uid="{00000000-0005-0000-0000-0000ED030000}"/>
    <cellStyle name="Cálculo 3 7" xfId="1011" xr:uid="{00000000-0005-0000-0000-0000EE030000}"/>
    <cellStyle name="Cálculo 3 8" xfId="1012" xr:uid="{00000000-0005-0000-0000-0000EF030000}"/>
    <cellStyle name="Cálculo 3 9" xfId="1013" xr:uid="{00000000-0005-0000-0000-0000F0030000}"/>
    <cellStyle name="Cálculo 4 10" xfId="1014" xr:uid="{00000000-0005-0000-0000-0000F1030000}"/>
    <cellStyle name="Cálculo 4 11" xfId="1015" xr:uid="{00000000-0005-0000-0000-0000F2030000}"/>
    <cellStyle name="Cálculo 4 12" xfId="1016" xr:uid="{00000000-0005-0000-0000-0000F3030000}"/>
    <cellStyle name="Cálculo 4 13" xfId="1017" xr:uid="{00000000-0005-0000-0000-0000F4030000}"/>
    <cellStyle name="Cálculo 4 2" xfId="1018" xr:uid="{00000000-0005-0000-0000-0000F5030000}"/>
    <cellStyle name="Cálculo 4 3" xfId="1019" xr:uid="{00000000-0005-0000-0000-0000F6030000}"/>
    <cellStyle name="Cálculo 4 4" xfId="1020" xr:uid="{00000000-0005-0000-0000-0000F7030000}"/>
    <cellStyle name="Cálculo 4 5" xfId="1021" xr:uid="{00000000-0005-0000-0000-0000F8030000}"/>
    <cellStyle name="Cálculo 4 6" xfId="1022" xr:uid="{00000000-0005-0000-0000-0000F9030000}"/>
    <cellStyle name="Cálculo 4 7" xfId="1023" xr:uid="{00000000-0005-0000-0000-0000FA030000}"/>
    <cellStyle name="Cálculo 4 8" xfId="1024" xr:uid="{00000000-0005-0000-0000-0000FB030000}"/>
    <cellStyle name="Cálculo 4 9" xfId="1025" xr:uid="{00000000-0005-0000-0000-0000FC030000}"/>
    <cellStyle name="Cálculo 5 10" xfId="1026" xr:uid="{00000000-0005-0000-0000-0000FD030000}"/>
    <cellStyle name="Cálculo 5 11" xfId="1027" xr:uid="{00000000-0005-0000-0000-0000FE030000}"/>
    <cellStyle name="Cálculo 5 12" xfId="1028" xr:uid="{00000000-0005-0000-0000-0000FF030000}"/>
    <cellStyle name="Cálculo 5 2" xfId="1029" xr:uid="{00000000-0005-0000-0000-000000040000}"/>
    <cellStyle name="Cálculo 5 3" xfId="1030" xr:uid="{00000000-0005-0000-0000-000001040000}"/>
    <cellStyle name="Cálculo 5 4" xfId="1031" xr:uid="{00000000-0005-0000-0000-000002040000}"/>
    <cellStyle name="Cálculo 5 5" xfId="1032" xr:uid="{00000000-0005-0000-0000-000003040000}"/>
    <cellStyle name="Cálculo 5 6" xfId="1033" xr:uid="{00000000-0005-0000-0000-000004040000}"/>
    <cellStyle name="Cálculo 5 7" xfId="1034" xr:uid="{00000000-0005-0000-0000-000005040000}"/>
    <cellStyle name="Cálculo 5 8" xfId="1035" xr:uid="{00000000-0005-0000-0000-000006040000}"/>
    <cellStyle name="Cálculo 5 9" xfId="1036" xr:uid="{00000000-0005-0000-0000-000007040000}"/>
    <cellStyle name="Celda de comprobación 2" xfId="1037" xr:uid="{00000000-0005-0000-0000-000008040000}"/>
    <cellStyle name="Celda de comprobación 2 10" xfId="1038" xr:uid="{00000000-0005-0000-0000-000009040000}"/>
    <cellStyle name="Celda de comprobación 2 11" xfId="1039" xr:uid="{00000000-0005-0000-0000-00000A040000}"/>
    <cellStyle name="Celda de comprobación 2 12" xfId="1040" xr:uid="{00000000-0005-0000-0000-00000B040000}"/>
    <cellStyle name="Celda de comprobación 2 13" xfId="1041" xr:uid="{00000000-0005-0000-0000-00000C040000}"/>
    <cellStyle name="Celda de comprobación 2 2" xfId="1042" xr:uid="{00000000-0005-0000-0000-00000D040000}"/>
    <cellStyle name="Celda de comprobación 2 2 2" xfId="1043" xr:uid="{00000000-0005-0000-0000-00000E040000}"/>
    <cellStyle name="Celda de comprobación 2 3" xfId="1044" xr:uid="{00000000-0005-0000-0000-00000F040000}"/>
    <cellStyle name="Celda de comprobación 2 4" xfId="1045" xr:uid="{00000000-0005-0000-0000-000010040000}"/>
    <cellStyle name="Celda de comprobación 2 5" xfId="1046" xr:uid="{00000000-0005-0000-0000-000011040000}"/>
    <cellStyle name="Celda de comprobación 2 6" xfId="1047" xr:uid="{00000000-0005-0000-0000-000012040000}"/>
    <cellStyle name="Celda de comprobación 2 7" xfId="1048" xr:uid="{00000000-0005-0000-0000-000013040000}"/>
    <cellStyle name="Celda de comprobación 2 8" xfId="1049" xr:uid="{00000000-0005-0000-0000-000014040000}"/>
    <cellStyle name="Celda de comprobación 2 9" xfId="1050" xr:uid="{00000000-0005-0000-0000-000015040000}"/>
    <cellStyle name="Celda de comprobación 3" xfId="1051" xr:uid="{00000000-0005-0000-0000-000016040000}"/>
    <cellStyle name="Celda de comprobación 3 10" xfId="1052" xr:uid="{00000000-0005-0000-0000-000017040000}"/>
    <cellStyle name="Celda de comprobación 3 11" xfId="1053" xr:uid="{00000000-0005-0000-0000-000018040000}"/>
    <cellStyle name="Celda de comprobación 3 12" xfId="1054" xr:uid="{00000000-0005-0000-0000-000019040000}"/>
    <cellStyle name="Celda de comprobación 3 13" xfId="1055" xr:uid="{00000000-0005-0000-0000-00001A040000}"/>
    <cellStyle name="Celda de comprobación 3 2" xfId="1056" xr:uid="{00000000-0005-0000-0000-00001B040000}"/>
    <cellStyle name="Celda de comprobación 3 3" xfId="1057" xr:uid="{00000000-0005-0000-0000-00001C040000}"/>
    <cellStyle name="Celda de comprobación 3 4" xfId="1058" xr:uid="{00000000-0005-0000-0000-00001D040000}"/>
    <cellStyle name="Celda de comprobación 3 5" xfId="1059" xr:uid="{00000000-0005-0000-0000-00001E040000}"/>
    <cellStyle name="Celda de comprobación 3 6" xfId="1060" xr:uid="{00000000-0005-0000-0000-00001F040000}"/>
    <cellStyle name="Celda de comprobación 3 7" xfId="1061" xr:uid="{00000000-0005-0000-0000-000020040000}"/>
    <cellStyle name="Celda de comprobación 3 8" xfId="1062" xr:uid="{00000000-0005-0000-0000-000021040000}"/>
    <cellStyle name="Celda de comprobación 3 9" xfId="1063" xr:uid="{00000000-0005-0000-0000-000022040000}"/>
    <cellStyle name="Celda de comprobación 4 10" xfId="1064" xr:uid="{00000000-0005-0000-0000-000023040000}"/>
    <cellStyle name="Celda de comprobación 4 11" xfId="1065" xr:uid="{00000000-0005-0000-0000-000024040000}"/>
    <cellStyle name="Celda de comprobación 4 12" xfId="1066" xr:uid="{00000000-0005-0000-0000-000025040000}"/>
    <cellStyle name="Celda de comprobación 4 13" xfId="1067" xr:uid="{00000000-0005-0000-0000-000026040000}"/>
    <cellStyle name="Celda de comprobación 4 2" xfId="1068" xr:uid="{00000000-0005-0000-0000-000027040000}"/>
    <cellStyle name="Celda de comprobación 4 3" xfId="1069" xr:uid="{00000000-0005-0000-0000-000028040000}"/>
    <cellStyle name="Celda de comprobación 4 4" xfId="1070" xr:uid="{00000000-0005-0000-0000-000029040000}"/>
    <cellStyle name="Celda de comprobación 4 5" xfId="1071" xr:uid="{00000000-0005-0000-0000-00002A040000}"/>
    <cellStyle name="Celda de comprobación 4 6" xfId="1072" xr:uid="{00000000-0005-0000-0000-00002B040000}"/>
    <cellStyle name="Celda de comprobación 4 7" xfId="1073" xr:uid="{00000000-0005-0000-0000-00002C040000}"/>
    <cellStyle name="Celda de comprobación 4 8" xfId="1074" xr:uid="{00000000-0005-0000-0000-00002D040000}"/>
    <cellStyle name="Celda de comprobación 4 9" xfId="1075" xr:uid="{00000000-0005-0000-0000-00002E040000}"/>
    <cellStyle name="Celda de comprobación 5 10" xfId="1076" xr:uid="{00000000-0005-0000-0000-00002F040000}"/>
    <cellStyle name="Celda de comprobación 5 11" xfId="1077" xr:uid="{00000000-0005-0000-0000-000030040000}"/>
    <cellStyle name="Celda de comprobación 5 12" xfId="1078" xr:uid="{00000000-0005-0000-0000-000031040000}"/>
    <cellStyle name="Celda de comprobación 5 2" xfId="1079" xr:uid="{00000000-0005-0000-0000-000032040000}"/>
    <cellStyle name="Celda de comprobación 5 3" xfId="1080" xr:uid="{00000000-0005-0000-0000-000033040000}"/>
    <cellStyle name="Celda de comprobación 5 4" xfId="1081" xr:uid="{00000000-0005-0000-0000-000034040000}"/>
    <cellStyle name="Celda de comprobación 5 5" xfId="1082" xr:uid="{00000000-0005-0000-0000-000035040000}"/>
    <cellStyle name="Celda de comprobación 5 6" xfId="1083" xr:uid="{00000000-0005-0000-0000-000036040000}"/>
    <cellStyle name="Celda de comprobación 5 7" xfId="1084" xr:uid="{00000000-0005-0000-0000-000037040000}"/>
    <cellStyle name="Celda de comprobación 5 8" xfId="1085" xr:uid="{00000000-0005-0000-0000-000038040000}"/>
    <cellStyle name="Celda de comprobación 5 9" xfId="1086" xr:uid="{00000000-0005-0000-0000-000039040000}"/>
    <cellStyle name="Celda vinculada 2" xfId="1087" xr:uid="{00000000-0005-0000-0000-00003A040000}"/>
    <cellStyle name="Celda vinculada 2 10" xfId="1088" xr:uid="{00000000-0005-0000-0000-00003B040000}"/>
    <cellStyle name="Celda vinculada 2 11" xfId="1089" xr:uid="{00000000-0005-0000-0000-00003C040000}"/>
    <cellStyle name="Celda vinculada 2 12" xfId="1090" xr:uid="{00000000-0005-0000-0000-00003D040000}"/>
    <cellStyle name="Celda vinculada 2 13" xfId="1091" xr:uid="{00000000-0005-0000-0000-00003E040000}"/>
    <cellStyle name="Celda vinculada 2 2" xfId="1092" xr:uid="{00000000-0005-0000-0000-00003F040000}"/>
    <cellStyle name="Celda vinculada 2 2 2" xfId="1093" xr:uid="{00000000-0005-0000-0000-000040040000}"/>
    <cellStyle name="Celda vinculada 2 3" xfId="1094" xr:uid="{00000000-0005-0000-0000-000041040000}"/>
    <cellStyle name="Celda vinculada 2 4" xfId="1095" xr:uid="{00000000-0005-0000-0000-000042040000}"/>
    <cellStyle name="Celda vinculada 2 5" xfId="1096" xr:uid="{00000000-0005-0000-0000-000043040000}"/>
    <cellStyle name="Celda vinculada 2 6" xfId="1097" xr:uid="{00000000-0005-0000-0000-000044040000}"/>
    <cellStyle name="Celda vinculada 2 7" xfId="1098" xr:uid="{00000000-0005-0000-0000-000045040000}"/>
    <cellStyle name="Celda vinculada 2 8" xfId="1099" xr:uid="{00000000-0005-0000-0000-000046040000}"/>
    <cellStyle name="Celda vinculada 2 9" xfId="1100" xr:uid="{00000000-0005-0000-0000-000047040000}"/>
    <cellStyle name="Celda vinculada 3" xfId="1101" xr:uid="{00000000-0005-0000-0000-000048040000}"/>
    <cellStyle name="Celda vinculada 3 10" xfId="1102" xr:uid="{00000000-0005-0000-0000-000049040000}"/>
    <cellStyle name="Celda vinculada 3 11" xfId="1103" xr:uid="{00000000-0005-0000-0000-00004A040000}"/>
    <cellStyle name="Celda vinculada 3 12" xfId="1104" xr:uid="{00000000-0005-0000-0000-00004B040000}"/>
    <cellStyle name="Celda vinculada 3 13" xfId="1105" xr:uid="{00000000-0005-0000-0000-00004C040000}"/>
    <cellStyle name="Celda vinculada 3 2" xfId="1106" xr:uid="{00000000-0005-0000-0000-00004D040000}"/>
    <cellStyle name="Celda vinculada 3 3" xfId="1107" xr:uid="{00000000-0005-0000-0000-00004E040000}"/>
    <cellStyle name="Celda vinculada 3 4" xfId="1108" xr:uid="{00000000-0005-0000-0000-00004F040000}"/>
    <cellStyle name="Celda vinculada 3 5" xfId="1109" xr:uid="{00000000-0005-0000-0000-000050040000}"/>
    <cellStyle name="Celda vinculada 3 6" xfId="1110" xr:uid="{00000000-0005-0000-0000-000051040000}"/>
    <cellStyle name="Celda vinculada 3 7" xfId="1111" xr:uid="{00000000-0005-0000-0000-000052040000}"/>
    <cellStyle name="Celda vinculada 3 8" xfId="1112" xr:uid="{00000000-0005-0000-0000-000053040000}"/>
    <cellStyle name="Celda vinculada 3 9" xfId="1113" xr:uid="{00000000-0005-0000-0000-000054040000}"/>
    <cellStyle name="Celda vinculada 4 10" xfId="1114" xr:uid="{00000000-0005-0000-0000-000055040000}"/>
    <cellStyle name="Celda vinculada 4 11" xfId="1115" xr:uid="{00000000-0005-0000-0000-000056040000}"/>
    <cellStyle name="Celda vinculada 4 12" xfId="1116" xr:uid="{00000000-0005-0000-0000-000057040000}"/>
    <cellStyle name="Celda vinculada 4 13" xfId="1117" xr:uid="{00000000-0005-0000-0000-000058040000}"/>
    <cellStyle name="Celda vinculada 4 2" xfId="1118" xr:uid="{00000000-0005-0000-0000-000059040000}"/>
    <cellStyle name="Celda vinculada 4 3" xfId="1119" xr:uid="{00000000-0005-0000-0000-00005A040000}"/>
    <cellStyle name="Celda vinculada 4 4" xfId="1120" xr:uid="{00000000-0005-0000-0000-00005B040000}"/>
    <cellStyle name="Celda vinculada 4 5" xfId="1121" xr:uid="{00000000-0005-0000-0000-00005C040000}"/>
    <cellStyle name="Celda vinculada 4 6" xfId="1122" xr:uid="{00000000-0005-0000-0000-00005D040000}"/>
    <cellStyle name="Celda vinculada 4 7" xfId="1123" xr:uid="{00000000-0005-0000-0000-00005E040000}"/>
    <cellStyle name="Celda vinculada 4 8" xfId="1124" xr:uid="{00000000-0005-0000-0000-00005F040000}"/>
    <cellStyle name="Celda vinculada 4 9" xfId="1125" xr:uid="{00000000-0005-0000-0000-000060040000}"/>
    <cellStyle name="Celda vinculada 5 10" xfId="1126" xr:uid="{00000000-0005-0000-0000-000061040000}"/>
    <cellStyle name="Celda vinculada 5 11" xfId="1127" xr:uid="{00000000-0005-0000-0000-000062040000}"/>
    <cellStyle name="Celda vinculada 5 12" xfId="1128" xr:uid="{00000000-0005-0000-0000-000063040000}"/>
    <cellStyle name="Celda vinculada 5 2" xfId="1129" xr:uid="{00000000-0005-0000-0000-000064040000}"/>
    <cellStyle name="Celda vinculada 5 3" xfId="1130" xr:uid="{00000000-0005-0000-0000-000065040000}"/>
    <cellStyle name="Celda vinculada 5 4" xfId="1131" xr:uid="{00000000-0005-0000-0000-000066040000}"/>
    <cellStyle name="Celda vinculada 5 5" xfId="1132" xr:uid="{00000000-0005-0000-0000-000067040000}"/>
    <cellStyle name="Celda vinculada 5 6" xfId="1133" xr:uid="{00000000-0005-0000-0000-000068040000}"/>
    <cellStyle name="Celda vinculada 5 7" xfId="1134" xr:uid="{00000000-0005-0000-0000-000069040000}"/>
    <cellStyle name="Celda vinculada 5 8" xfId="1135" xr:uid="{00000000-0005-0000-0000-00006A040000}"/>
    <cellStyle name="Celda vinculada 5 9" xfId="1136" xr:uid="{00000000-0005-0000-0000-00006B040000}"/>
    <cellStyle name="Check Cell 2" xfId="1137" xr:uid="{00000000-0005-0000-0000-00006C040000}"/>
    <cellStyle name="Check Cell 3" xfId="1138" xr:uid="{00000000-0005-0000-0000-00006D040000}"/>
    <cellStyle name="Check Cell 4" xfId="1139" xr:uid="{00000000-0005-0000-0000-00006E040000}"/>
    <cellStyle name="Check Cell 5" xfId="1140" xr:uid="{00000000-0005-0000-0000-00006F040000}"/>
    <cellStyle name="Check Cell 6" xfId="1141" xr:uid="{00000000-0005-0000-0000-000070040000}"/>
    <cellStyle name="Check Cell 7" xfId="1142" xr:uid="{00000000-0005-0000-0000-000071040000}"/>
    <cellStyle name="Check Cell 8" xfId="1143" xr:uid="{00000000-0005-0000-0000-000072040000}"/>
    <cellStyle name="Comma 2" xfId="1144" xr:uid="{00000000-0005-0000-0000-000073040000}"/>
    <cellStyle name="Comma 2 2" xfId="1145" xr:uid="{00000000-0005-0000-0000-000074040000}"/>
    <cellStyle name="Comma 3" xfId="1146" xr:uid="{00000000-0005-0000-0000-000075040000}"/>
    <cellStyle name="Encabezado 4 2" xfId="1147" xr:uid="{00000000-0005-0000-0000-000076040000}"/>
    <cellStyle name="Encabezado 4 2 10" xfId="1148" xr:uid="{00000000-0005-0000-0000-000077040000}"/>
    <cellStyle name="Encabezado 4 2 11" xfId="1149" xr:uid="{00000000-0005-0000-0000-000078040000}"/>
    <cellStyle name="Encabezado 4 2 12" xfId="1150" xr:uid="{00000000-0005-0000-0000-000079040000}"/>
    <cellStyle name="Encabezado 4 2 13" xfId="1151" xr:uid="{00000000-0005-0000-0000-00007A040000}"/>
    <cellStyle name="Encabezado 4 2 2" xfId="1152" xr:uid="{00000000-0005-0000-0000-00007B040000}"/>
    <cellStyle name="Encabezado 4 2 2 2" xfId="1153" xr:uid="{00000000-0005-0000-0000-00007C040000}"/>
    <cellStyle name="Encabezado 4 2 3" xfId="1154" xr:uid="{00000000-0005-0000-0000-00007D040000}"/>
    <cellStyle name="Encabezado 4 2 4" xfId="1155" xr:uid="{00000000-0005-0000-0000-00007E040000}"/>
    <cellStyle name="Encabezado 4 2 5" xfId="1156" xr:uid="{00000000-0005-0000-0000-00007F040000}"/>
    <cellStyle name="Encabezado 4 2 6" xfId="1157" xr:uid="{00000000-0005-0000-0000-000080040000}"/>
    <cellStyle name="Encabezado 4 2 7" xfId="1158" xr:uid="{00000000-0005-0000-0000-000081040000}"/>
    <cellStyle name="Encabezado 4 2 8" xfId="1159" xr:uid="{00000000-0005-0000-0000-000082040000}"/>
    <cellStyle name="Encabezado 4 2 9" xfId="1160" xr:uid="{00000000-0005-0000-0000-000083040000}"/>
    <cellStyle name="Encabezado 4 3" xfId="1161" xr:uid="{00000000-0005-0000-0000-000084040000}"/>
    <cellStyle name="Encabezado 4 3 10" xfId="1162" xr:uid="{00000000-0005-0000-0000-000085040000}"/>
    <cellStyle name="Encabezado 4 3 11" xfId="1163" xr:uid="{00000000-0005-0000-0000-000086040000}"/>
    <cellStyle name="Encabezado 4 3 12" xfId="1164" xr:uid="{00000000-0005-0000-0000-000087040000}"/>
    <cellStyle name="Encabezado 4 3 13" xfId="1165" xr:uid="{00000000-0005-0000-0000-000088040000}"/>
    <cellStyle name="Encabezado 4 3 2" xfId="1166" xr:uid="{00000000-0005-0000-0000-000089040000}"/>
    <cellStyle name="Encabezado 4 3 3" xfId="1167" xr:uid="{00000000-0005-0000-0000-00008A040000}"/>
    <cellStyle name="Encabezado 4 3 4" xfId="1168" xr:uid="{00000000-0005-0000-0000-00008B040000}"/>
    <cellStyle name="Encabezado 4 3 5" xfId="1169" xr:uid="{00000000-0005-0000-0000-00008C040000}"/>
    <cellStyle name="Encabezado 4 3 6" xfId="1170" xr:uid="{00000000-0005-0000-0000-00008D040000}"/>
    <cellStyle name="Encabezado 4 3 7" xfId="1171" xr:uid="{00000000-0005-0000-0000-00008E040000}"/>
    <cellStyle name="Encabezado 4 3 8" xfId="1172" xr:uid="{00000000-0005-0000-0000-00008F040000}"/>
    <cellStyle name="Encabezado 4 3 9" xfId="1173" xr:uid="{00000000-0005-0000-0000-000090040000}"/>
    <cellStyle name="Encabezado 4 4 10" xfId="1174" xr:uid="{00000000-0005-0000-0000-000091040000}"/>
    <cellStyle name="Encabezado 4 4 11" xfId="1175" xr:uid="{00000000-0005-0000-0000-000092040000}"/>
    <cellStyle name="Encabezado 4 4 12" xfId="1176" xr:uid="{00000000-0005-0000-0000-000093040000}"/>
    <cellStyle name="Encabezado 4 4 13" xfId="1177" xr:uid="{00000000-0005-0000-0000-000094040000}"/>
    <cellStyle name="Encabezado 4 4 2" xfId="1178" xr:uid="{00000000-0005-0000-0000-000095040000}"/>
    <cellStyle name="Encabezado 4 4 3" xfId="1179" xr:uid="{00000000-0005-0000-0000-000096040000}"/>
    <cellStyle name="Encabezado 4 4 4" xfId="1180" xr:uid="{00000000-0005-0000-0000-000097040000}"/>
    <cellStyle name="Encabezado 4 4 5" xfId="1181" xr:uid="{00000000-0005-0000-0000-000098040000}"/>
    <cellStyle name="Encabezado 4 4 6" xfId="1182" xr:uid="{00000000-0005-0000-0000-000099040000}"/>
    <cellStyle name="Encabezado 4 4 7" xfId="1183" xr:uid="{00000000-0005-0000-0000-00009A040000}"/>
    <cellStyle name="Encabezado 4 4 8" xfId="1184" xr:uid="{00000000-0005-0000-0000-00009B040000}"/>
    <cellStyle name="Encabezado 4 4 9" xfId="1185" xr:uid="{00000000-0005-0000-0000-00009C040000}"/>
    <cellStyle name="Encabezado 4 5 10" xfId="1186" xr:uid="{00000000-0005-0000-0000-00009D040000}"/>
    <cellStyle name="Encabezado 4 5 11" xfId="1187" xr:uid="{00000000-0005-0000-0000-00009E040000}"/>
    <cellStyle name="Encabezado 4 5 12" xfId="1188" xr:uid="{00000000-0005-0000-0000-00009F040000}"/>
    <cellStyle name="Encabezado 4 5 2" xfId="1189" xr:uid="{00000000-0005-0000-0000-0000A0040000}"/>
    <cellStyle name="Encabezado 4 5 3" xfId="1190" xr:uid="{00000000-0005-0000-0000-0000A1040000}"/>
    <cellStyle name="Encabezado 4 5 4" xfId="1191" xr:uid="{00000000-0005-0000-0000-0000A2040000}"/>
    <cellStyle name="Encabezado 4 5 5" xfId="1192" xr:uid="{00000000-0005-0000-0000-0000A3040000}"/>
    <cellStyle name="Encabezado 4 5 6" xfId="1193" xr:uid="{00000000-0005-0000-0000-0000A4040000}"/>
    <cellStyle name="Encabezado 4 5 7" xfId="1194" xr:uid="{00000000-0005-0000-0000-0000A5040000}"/>
    <cellStyle name="Encabezado 4 5 8" xfId="1195" xr:uid="{00000000-0005-0000-0000-0000A6040000}"/>
    <cellStyle name="Encabezado 4 5 9" xfId="1196" xr:uid="{00000000-0005-0000-0000-0000A7040000}"/>
    <cellStyle name="Énfasis1 2" xfId="1197" xr:uid="{00000000-0005-0000-0000-0000A8040000}"/>
    <cellStyle name="Énfasis1 2 10" xfId="1198" xr:uid="{00000000-0005-0000-0000-0000A9040000}"/>
    <cellStyle name="Énfasis1 2 11" xfId="1199" xr:uid="{00000000-0005-0000-0000-0000AA040000}"/>
    <cellStyle name="Énfasis1 2 12" xfId="1200" xr:uid="{00000000-0005-0000-0000-0000AB040000}"/>
    <cellStyle name="Énfasis1 2 13" xfId="1201" xr:uid="{00000000-0005-0000-0000-0000AC040000}"/>
    <cellStyle name="Énfasis1 2 2" xfId="1202" xr:uid="{00000000-0005-0000-0000-0000AD040000}"/>
    <cellStyle name="Énfasis1 2 2 2" xfId="1203" xr:uid="{00000000-0005-0000-0000-0000AE040000}"/>
    <cellStyle name="Énfasis1 2 3" xfId="1204" xr:uid="{00000000-0005-0000-0000-0000AF040000}"/>
    <cellStyle name="Énfasis1 2 4" xfId="1205" xr:uid="{00000000-0005-0000-0000-0000B0040000}"/>
    <cellStyle name="Énfasis1 2 5" xfId="1206" xr:uid="{00000000-0005-0000-0000-0000B1040000}"/>
    <cellStyle name="Énfasis1 2 6" xfId="1207" xr:uid="{00000000-0005-0000-0000-0000B2040000}"/>
    <cellStyle name="Énfasis1 2 7" xfId="1208" xr:uid="{00000000-0005-0000-0000-0000B3040000}"/>
    <cellStyle name="Énfasis1 2 8" xfId="1209" xr:uid="{00000000-0005-0000-0000-0000B4040000}"/>
    <cellStyle name="Énfasis1 2 9" xfId="1210" xr:uid="{00000000-0005-0000-0000-0000B5040000}"/>
    <cellStyle name="Énfasis1 3" xfId="1211" xr:uid="{00000000-0005-0000-0000-0000B6040000}"/>
    <cellStyle name="Énfasis1 3 10" xfId="1212" xr:uid="{00000000-0005-0000-0000-0000B7040000}"/>
    <cellStyle name="Énfasis1 3 11" xfId="1213" xr:uid="{00000000-0005-0000-0000-0000B8040000}"/>
    <cellStyle name="Énfasis1 3 12" xfId="1214" xr:uid="{00000000-0005-0000-0000-0000B9040000}"/>
    <cellStyle name="Énfasis1 3 13" xfId="1215" xr:uid="{00000000-0005-0000-0000-0000BA040000}"/>
    <cellStyle name="Énfasis1 3 2" xfId="1216" xr:uid="{00000000-0005-0000-0000-0000BB040000}"/>
    <cellStyle name="Énfasis1 3 3" xfId="1217" xr:uid="{00000000-0005-0000-0000-0000BC040000}"/>
    <cellStyle name="Énfasis1 3 4" xfId="1218" xr:uid="{00000000-0005-0000-0000-0000BD040000}"/>
    <cellStyle name="Énfasis1 3 5" xfId="1219" xr:uid="{00000000-0005-0000-0000-0000BE040000}"/>
    <cellStyle name="Énfasis1 3 6" xfId="1220" xr:uid="{00000000-0005-0000-0000-0000BF040000}"/>
    <cellStyle name="Énfasis1 3 7" xfId="1221" xr:uid="{00000000-0005-0000-0000-0000C0040000}"/>
    <cellStyle name="Énfasis1 3 8" xfId="1222" xr:uid="{00000000-0005-0000-0000-0000C1040000}"/>
    <cellStyle name="Énfasis1 3 9" xfId="1223" xr:uid="{00000000-0005-0000-0000-0000C2040000}"/>
    <cellStyle name="Énfasis1 4 10" xfId="1224" xr:uid="{00000000-0005-0000-0000-0000C3040000}"/>
    <cellStyle name="Énfasis1 4 11" xfId="1225" xr:uid="{00000000-0005-0000-0000-0000C4040000}"/>
    <cellStyle name="Énfasis1 4 12" xfId="1226" xr:uid="{00000000-0005-0000-0000-0000C5040000}"/>
    <cellStyle name="Énfasis1 4 13" xfId="1227" xr:uid="{00000000-0005-0000-0000-0000C6040000}"/>
    <cellStyle name="Énfasis1 4 2" xfId="1228" xr:uid="{00000000-0005-0000-0000-0000C7040000}"/>
    <cellStyle name="Énfasis1 4 3" xfId="1229" xr:uid="{00000000-0005-0000-0000-0000C8040000}"/>
    <cellStyle name="Énfasis1 4 4" xfId="1230" xr:uid="{00000000-0005-0000-0000-0000C9040000}"/>
    <cellStyle name="Énfasis1 4 5" xfId="1231" xr:uid="{00000000-0005-0000-0000-0000CA040000}"/>
    <cellStyle name="Énfasis1 4 6" xfId="1232" xr:uid="{00000000-0005-0000-0000-0000CB040000}"/>
    <cellStyle name="Énfasis1 4 7" xfId="1233" xr:uid="{00000000-0005-0000-0000-0000CC040000}"/>
    <cellStyle name="Énfasis1 4 8" xfId="1234" xr:uid="{00000000-0005-0000-0000-0000CD040000}"/>
    <cellStyle name="Énfasis1 4 9" xfId="1235" xr:uid="{00000000-0005-0000-0000-0000CE040000}"/>
    <cellStyle name="Énfasis1 5 10" xfId="1236" xr:uid="{00000000-0005-0000-0000-0000CF040000}"/>
    <cellStyle name="Énfasis1 5 11" xfId="1237" xr:uid="{00000000-0005-0000-0000-0000D0040000}"/>
    <cellStyle name="Énfasis1 5 12" xfId="1238" xr:uid="{00000000-0005-0000-0000-0000D1040000}"/>
    <cellStyle name="Énfasis1 5 2" xfId="1239" xr:uid="{00000000-0005-0000-0000-0000D2040000}"/>
    <cellStyle name="Énfasis1 5 3" xfId="1240" xr:uid="{00000000-0005-0000-0000-0000D3040000}"/>
    <cellStyle name="Énfasis1 5 4" xfId="1241" xr:uid="{00000000-0005-0000-0000-0000D4040000}"/>
    <cellStyle name="Énfasis1 5 5" xfId="1242" xr:uid="{00000000-0005-0000-0000-0000D5040000}"/>
    <cellStyle name="Énfasis1 5 6" xfId="1243" xr:uid="{00000000-0005-0000-0000-0000D6040000}"/>
    <cellStyle name="Énfasis1 5 7" xfId="1244" xr:uid="{00000000-0005-0000-0000-0000D7040000}"/>
    <cellStyle name="Énfasis1 5 8" xfId="1245" xr:uid="{00000000-0005-0000-0000-0000D8040000}"/>
    <cellStyle name="Énfasis1 5 9" xfId="1246" xr:uid="{00000000-0005-0000-0000-0000D9040000}"/>
    <cellStyle name="Énfasis2 2" xfId="1247" xr:uid="{00000000-0005-0000-0000-0000DA040000}"/>
    <cellStyle name="Énfasis2 2 10" xfId="1248" xr:uid="{00000000-0005-0000-0000-0000DB040000}"/>
    <cellStyle name="Énfasis2 2 11" xfId="1249" xr:uid="{00000000-0005-0000-0000-0000DC040000}"/>
    <cellStyle name="Énfasis2 2 12" xfId="1250" xr:uid="{00000000-0005-0000-0000-0000DD040000}"/>
    <cellStyle name="Énfasis2 2 13" xfId="1251" xr:uid="{00000000-0005-0000-0000-0000DE040000}"/>
    <cellStyle name="Énfasis2 2 2" xfId="1252" xr:uid="{00000000-0005-0000-0000-0000DF040000}"/>
    <cellStyle name="Énfasis2 2 2 2" xfId="1253" xr:uid="{00000000-0005-0000-0000-0000E0040000}"/>
    <cellStyle name="Énfasis2 2 3" xfId="1254" xr:uid="{00000000-0005-0000-0000-0000E1040000}"/>
    <cellStyle name="Énfasis2 2 4" xfId="1255" xr:uid="{00000000-0005-0000-0000-0000E2040000}"/>
    <cellStyle name="Énfasis2 2 5" xfId="1256" xr:uid="{00000000-0005-0000-0000-0000E3040000}"/>
    <cellStyle name="Énfasis2 2 6" xfId="1257" xr:uid="{00000000-0005-0000-0000-0000E4040000}"/>
    <cellStyle name="Énfasis2 2 7" xfId="1258" xr:uid="{00000000-0005-0000-0000-0000E5040000}"/>
    <cellStyle name="Énfasis2 2 8" xfId="1259" xr:uid="{00000000-0005-0000-0000-0000E6040000}"/>
    <cellStyle name="Énfasis2 2 9" xfId="1260" xr:uid="{00000000-0005-0000-0000-0000E7040000}"/>
    <cellStyle name="Énfasis2 3" xfId="1261" xr:uid="{00000000-0005-0000-0000-0000E8040000}"/>
    <cellStyle name="Énfasis2 3 10" xfId="1262" xr:uid="{00000000-0005-0000-0000-0000E9040000}"/>
    <cellStyle name="Énfasis2 3 11" xfId="1263" xr:uid="{00000000-0005-0000-0000-0000EA040000}"/>
    <cellStyle name="Énfasis2 3 12" xfId="1264" xr:uid="{00000000-0005-0000-0000-0000EB040000}"/>
    <cellStyle name="Énfasis2 3 13" xfId="1265" xr:uid="{00000000-0005-0000-0000-0000EC040000}"/>
    <cellStyle name="Énfasis2 3 2" xfId="1266" xr:uid="{00000000-0005-0000-0000-0000ED040000}"/>
    <cellStyle name="Énfasis2 3 3" xfId="1267" xr:uid="{00000000-0005-0000-0000-0000EE040000}"/>
    <cellStyle name="Énfasis2 3 4" xfId="1268" xr:uid="{00000000-0005-0000-0000-0000EF040000}"/>
    <cellStyle name="Énfasis2 3 5" xfId="1269" xr:uid="{00000000-0005-0000-0000-0000F0040000}"/>
    <cellStyle name="Énfasis2 3 6" xfId="1270" xr:uid="{00000000-0005-0000-0000-0000F1040000}"/>
    <cellStyle name="Énfasis2 3 7" xfId="1271" xr:uid="{00000000-0005-0000-0000-0000F2040000}"/>
    <cellStyle name="Énfasis2 3 8" xfId="1272" xr:uid="{00000000-0005-0000-0000-0000F3040000}"/>
    <cellStyle name="Énfasis2 3 9" xfId="1273" xr:uid="{00000000-0005-0000-0000-0000F4040000}"/>
    <cellStyle name="Énfasis2 4 10" xfId="1274" xr:uid="{00000000-0005-0000-0000-0000F5040000}"/>
    <cellStyle name="Énfasis2 4 11" xfId="1275" xr:uid="{00000000-0005-0000-0000-0000F6040000}"/>
    <cellStyle name="Énfasis2 4 12" xfId="1276" xr:uid="{00000000-0005-0000-0000-0000F7040000}"/>
    <cellStyle name="Énfasis2 4 13" xfId="1277" xr:uid="{00000000-0005-0000-0000-0000F8040000}"/>
    <cellStyle name="Énfasis2 4 2" xfId="1278" xr:uid="{00000000-0005-0000-0000-0000F9040000}"/>
    <cellStyle name="Énfasis2 4 3" xfId="1279" xr:uid="{00000000-0005-0000-0000-0000FA040000}"/>
    <cellStyle name="Énfasis2 4 4" xfId="1280" xr:uid="{00000000-0005-0000-0000-0000FB040000}"/>
    <cellStyle name="Énfasis2 4 5" xfId="1281" xr:uid="{00000000-0005-0000-0000-0000FC040000}"/>
    <cellStyle name="Énfasis2 4 6" xfId="1282" xr:uid="{00000000-0005-0000-0000-0000FD040000}"/>
    <cellStyle name="Énfasis2 4 7" xfId="1283" xr:uid="{00000000-0005-0000-0000-0000FE040000}"/>
    <cellStyle name="Énfasis2 4 8" xfId="1284" xr:uid="{00000000-0005-0000-0000-0000FF040000}"/>
    <cellStyle name="Énfasis2 4 9" xfId="1285" xr:uid="{00000000-0005-0000-0000-000000050000}"/>
    <cellStyle name="Énfasis2 5 10" xfId="1286" xr:uid="{00000000-0005-0000-0000-000001050000}"/>
    <cellStyle name="Énfasis2 5 11" xfId="1287" xr:uid="{00000000-0005-0000-0000-000002050000}"/>
    <cellStyle name="Énfasis2 5 12" xfId="1288" xr:uid="{00000000-0005-0000-0000-000003050000}"/>
    <cellStyle name="Énfasis2 5 2" xfId="1289" xr:uid="{00000000-0005-0000-0000-000004050000}"/>
    <cellStyle name="Énfasis2 5 3" xfId="1290" xr:uid="{00000000-0005-0000-0000-000005050000}"/>
    <cellStyle name="Énfasis2 5 4" xfId="1291" xr:uid="{00000000-0005-0000-0000-000006050000}"/>
    <cellStyle name="Énfasis2 5 5" xfId="1292" xr:uid="{00000000-0005-0000-0000-000007050000}"/>
    <cellStyle name="Énfasis2 5 6" xfId="1293" xr:uid="{00000000-0005-0000-0000-000008050000}"/>
    <cellStyle name="Énfasis2 5 7" xfId="1294" xr:uid="{00000000-0005-0000-0000-000009050000}"/>
    <cellStyle name="Énfasis2 5 8" xfId="1295" xr:uid="{00000000-0005-0000-0000-00000A050000}"/>
    <cellStyle name="Énfasis2 5 9" xfId="1296" xr:uid="{00000000-0005-0000-0000-00000B050000}"/>
    <cellStyle name="Énfasis3 2" xfId="1297" xr:uid="{00000000-0005-0000-0000-00000C050000}"/>
    <cellStyle name="Énfasis3 2 10" xfId="1298" xr:uid="{00000000-0005-0000-0000-00000D050000}"/>
    <cellStyle name="Énfasis3 2 11" xfId="1299" xr:uid="{00000000-0005-0000-0000-00000E050000}"/>
    <cellStyle name="Énfasis3 2 12" xfId="1300" xr:uid="{00000000-0005-0000-0000-00000F050000}"/>
    <cellStyle name="Énfasis3 2 13" xfId="1301" xr:uid="{00000000-0005-0000-0000-000010050000}"/>
    <cellStyle name="Énfasis3 2 2" xfId="1302" xr:uid="{00000000-0005-0000-0000-000011050000}"/>
    <cellStyle name="Énfasis3 2 2 2" xfId="1303" xr:uid="{00000000-0005-0000-0000-000012050000}"/>
    <cellStyle name="Énfasis3 2 3" xfId="1304" xr:uid="{00000000-0005-0000-0000-000013050000}"/>
    <cellStyle name="Énfasis3 2 4" xfId="1305" xr:uid="{00000000-0005-0000-0000-000014050000}"/>
    <cellStyle name="Énfasis3 2 5" xfId="1306" xr:uid="{00000000-0005-0000-0000-000015050000}"/>
    <cellStyle name="Énfasis3 2 6" xfId="1307" xr:uid="{00000000-0005-0000-0000-000016050000}"/>
    <cellStyle name="Énfasis3 2 7" xfId="1308" xr:uid="{00000000-0005-0000-0000-000017050000}"/>
    <cellStyle name="Énfasis3 2 8" xfId="1309" xr:uid="{00000000-0005-0000-0000-000018050000}"/>
    <cellStyle name="Énfasis3 2 9" xfId="1310" xr:uid="{00000000-0005-0000-0000-000019050000}"/>
    <cellStyle name="Énfasis3 3" xfId="1311" xr:uid="{00000000-0005-0000-0000-00001A050000}"/>
    <cellStyle name="Énfasis3 3 10" xfId="1312" xr:uid="{00000000-0005-0000-0000-00001B050000}"/>
    <cellStyle name="Énfasis3 3 11" xfId="1313" xr:uid="{00000000-0005-0000-0000-00001C050000}"/>
    <cellStyle name="Énfasis3 3 12" xfId="1314" xr:uid="{00000000-0005-0000-0000-00001D050000}"/>
    <cellStyle name="Énfasis3 3 13" xfId="1315" xr:uid="{00000000-0005-0000-0000-00001E050000}"/>
    <cellStyle name="Énfasis3 3 2" xfId="1316" xr:uid="{00000000-0005-0000-0000-00001F050000}"/>
    <cellStyle name="Énfasis3 3 3" xfId="1317" xr:uid="{00000000-0005-0000-0000-000020050000}"/>
    <cellStyle name="Énfasis3 3 4" xfId="1318" xr:uid="{00000000-0005-0000-0000-000021050000}"/>
    <cellStyle name="Énfasis3 3 5" xfId="1319" xr:uid="{00000000-0005-0000-0000-000022050000}"/>
    <cellStyle name="Énfasis3 3 6" xfId="1320" xr:uid="{00000000-0005-0000-0000-000023050000}"/>
    <cellStyle name="Énfasis3 3 7" xfId="1321" xr:uid="{00000000-0005-0000-0000-000024050000}"/>
    <cellStyle name="Énfasis3 3 8" xfId="1322" xr:uid="{00000000-0005-0000-0000-000025050000}"/>
    <cellStyle name="Énfasis3 3 9" xfId="1323" xr:uid="{00000000-0005-0000-0000-000026050000}"/>
    <cellStyle name="Énfasis3 4 10" xfId="1324" xr:uid="{00000000-0005-0000-0000-000027050000}"/>
    <cellStyle name="Énfasis3 4 11" xfId="1325" xr:uid="{00000000-0005-0000-0000-000028050000}"/>
    <cellStyle name="Énfasis3 4 12" xfId="1326" xr:uid="{00000000-0005-0000-0000-000029050000}"/>
    <cellStyle name="Énfasis3 4 13" xfId="1327" xr:uid="{00000000-0005-0000-0000-00002A050000}"/>
    <cellStyle name="Énfasis3 4 2" xfId="1328" xr:uid="{00000000-0005-0000-0000-00002B050000}"/>
    <cellStyle name="Énfasis3 4 3" xfId="1329" xr:uid="{00000000-0005-0000-0000-00002C050000}"/>
    <cellStyle name="Énfasis3 4 4" xfId="1330" xr:uid="{00000000-0005-0000-0000-00002D050000}"/>
    <cellStyle name="Énfasis3 4 5" xfId="1331" xr:uid="{00000000-0005-0000-0000-00002E050000}"/>
    <cellStyle name="Énfasis3 4 6" xfId="1332" xr:uid="{00000000-0005-0000-0000-00002F050000}"/>
    <cellStyle name="Énfasis3 4 7" xfId="1333" xr:uid="{00000000-0005-0000-0000-000030050000}"/>
    <cellStyle name="Énfasis3 4 8" xfId="1334" xr:uid="{00000000-0005-0000-0000-000031050000}"/>
    <cellStyle name="Énfasis3 4 9" xfId="1335" xr:uid="{00000000-0005-0000-0000-000032050000}"/>
    <cellStyle name="Énfasis3 5 10" xfId="1336" xr:uid="{00000000-0005-0000-0000-000033050000}"/>
    <cellStyle name="Énfasis3 5 11" xfId="1337" xr:uid="{00000000-0005-0000-0000-000034050000}"/>
    <cellStyle name="Énfasis3 5 12" xfId="1338" xr:uid="{00000000-0005-0000-0000-000035050000}"/>
    <cellStyle name="Énfasis3 5 2" xfId="1339" xr:uid="{00000000-0005-0000-0000-000036050000}"/>
    <cellStyle name="Énfasis3 5 3" xfId="1340" xr:uid="{00000000-0005-0000-0000-000037050000}"/>
    <cellStyle name="Énfasis3 5 4" xfId="1341" xr:uid="{00000000-0005-0000-0000-000038050000}"/>
    <cellStyle name="Énfasis3 5 5" xfId="1342" xr:uid="{00000000-0005-0000-0000-000039050000}"/>
    <cellStyle name="Énfasis3 5 6" xfId="1343" xr:uid="{00000000-0005-0000-0000-00003A050000}"/>
    <cellStyle name="Énfasis3 5 7" xfId="1344" xr:uid="{00000000-0005-0000-0000-00003B050000}"/>
    <cellStyle name="Énfasis3 5 8" xfId="1345" xr:uid="{00000000-0005-0000-0000-00003C050000}"/>
    <cellStyle name="Énfasis3 5 9" xfId="1346" xr:uid="{00000000-0005-0000-0000-00003D050000}"/>
    <cellStyle name="Énfasis4 2" xfId="1347" xr:uid="{00000000-0005-0000-0000-00003E050000}"/>
    <cellStyle name="Énfasis4 2 10" xfId="1348" xr:uid="{00000000-0005-0000-0000-00003F050000}"/>
    <cellStyle name="Énfasis4 2 11" xfId="1349" xr:uid="{00000000-0005-0000-0000-000040050000}"/>
    <cellStyle name="Énfasis4 2 12" xfId="1350" xr:uid="{00000000-0005-0000-0000-000041050000}"/>
    <cellStyle name="Énfasis4 2 13" xfId="1351" xr:uid="{00000000-0005-0000-0000-000042050000}"/>
    <cellStyle name="Énfasis4 2 2" xfId="1352" xr:uid="{00000000-0005-0000-0000-000043050000}"/>
    <cellStyle name="Énfasis4 2 2 2" xfId="1353" xr:uid="{00000000-0005-0000-0000-000044050000}"/>
    <cellStyle name="Énfasis4 2 3" xfId="1354" xr:uid="{00000000-0005-0000-0000-000045050000}"/>
    <cellStyle name="Énfasis4 2 4" xfId="1355" xr:uid="{00000000-0005-0000-0000-000046050000}"/>
    <cellStyle name="Énfasis4 2 5" xfId="1356" xr:uid="{00000000-0005-0000-0000-000047050000}"/>
    <cellStyle name="Énfasis4 2 6" xfId="1357" xr:uid="{00000000-0005-0000-0000-000048050000}"/>
    <cellStyle name="Énfasis4 2 7" xfId="1358" xr:uid="{00000000-0005-0000-0000-000049050000}"/>
    <cellStyle name="Énfasis4 2 8" xfId="1359" xr:uid="{00000000-0005-0000-0000-00004A050000}"/>
    <cellStyle name="Énfasis4 2 9" xfId="1360" xr:uid="{00000000-0005-0000-0000-00004B050000}"/>
    <cellStyle name="Énfasis4 3" xfId="1361" xr:uid="{00000000-0005-0000-0000-00004C050000}"/>
    <cellStyle name="Énfasis4 3 10" xfId="1362" xr:uid="{00000000-0005-0000-0000-00004D050000}"/>
    <cellStyle name="Énfasis4 3 11" xfId="1363" xr:uid="{00000000-0005-0000-0000-00004E050000}"/>
    <cellStyle name="Énfasis4 3 12" xfId="1364" xr:uid="{00000000-0005-0000-0000-00004F050000}"/>
    <cellStyle name="Énfasis4 3 13" xfId="1365" xr:uid="{00000000-0005-0000-0000-000050050000}"/>
    <cellStyle name="Énfasis4 3 2" xfId="1366" xr:uid="{00000000-0005-0000-0000-000051050000}"/>
    <cellStyle name="Énfasis4 3 3" xfId="1367" xr:uid="{00000000-0005-0000-0000-000052050000}"/>
    <cellStyle name="Énfasis4 3 4" xfId="1368" xr:uid="{00000000-0005-0000-0000-000053050000}"/>
    <cellStyle name="Énfasis4 3 5" xfId="1369" xr:uid="{00000000-0005-0000-0000-000054050000}"/>
    <cellStyle name="Énfasis4 3 6" xfId="1370" xr:uid="{00000000-0005-0000-0000-000055050000}"/>
    <cellStyle name="Énfasis4 3 7" xfId="1371" xr:uid="{00000000-0005-0000-0000-000056050000}"/>
    <cellStyle name="Énfasis4 3 8" xfId="1372" xr:uid="{00000000-0005-0000-0000-000057050000}"/>
    <cellStyle name="Énfasis4 3 9" xfId="1373" xr:uid="{00000000-0005-0000-0000-000058050000}"/>
    <cellStyle name="Énfasis4 4 10" xfId="1374" xr:uid="{00000000-0005-0000-0000-000059050000}"/>
    <cellStyle name="Énfasis4 4 11" xfId="1375" xr:uid="{00000000-0005-0000-0000-00005A050000}"/>
    <cellStyle name="Énfasis4 4 12" xfId="1376" xr:uid="{00000000-0005-0000-0000-00005B050000}"/>
    <cellStyle name="Énfasis4 4 13" xfId="1377" xr:uid="{00000000-0005-0000-0000-00005C050000}"/>
    <cellStyle name="Énfasis4 4 2" xfId="1378" xr:uid="{00000000-0005-0000-0000-00005D050000}"/>
    <cellStyle name="Énfasis4 4 3" xfId="1379" xr:uid="{00000000-0005-0000-0000-00005E050000}"/>
    <cellStyle name="Énfasis4 4 4" xfId="1380" xr:uid="{00000000-0005-0000-0000-00005F050000}"/>
    <cellStyle name="Énfasis4 4 5" xfId="1381" xr:uid="{00000000-0005-0000-0000-000060050000}"/>
    <cellStyle name="Énfasis4 4 6" xfId="1382" xr:uid="{00000000-0005-0000-0000-000061050000}"/>
    <cellStyle name="Énfasis4 4 7" xfId="1383" xr:uid="{00000000-0005-0000-0000-000062050000}"/>
    <cellStyle name="Énfasis4 4 8" xfId="1384" xr:uid="{00000000-0005-0000-0000-000063050000}"/>
    <cellStyle name="Énfasis4 4 9" xfId="1385" xr:uid="{00000000-0005-0000-0000-000064050000}"/>
    <cellStyle name="Énfasis4 5 10" xfId="1386" xr:uid="{00000000-0005-0000-0000-000065050000}"/>
    <cellStyle name="Énfasis4 5 11" xfId="1387" xr:uid="{00000000-0005-0000-0000-000066050000}"/>
    <cellStyle name="Énfasis4 5 12" xfId="1388" xr:uid="{00000000-0005-0000-0000-000067050000}"/>
    <cellStyle name="Énfasis4 5 2" xfId="1389" xr:uid="{00000000-0005-0000-0000-000068050000}"/>
    <cellStyle name="Énfasis4 5 3" xfId="1390" xr:uid="{00000000-0005-0000-0000-000069050000}"/>
    <cellStyle name="Énfasis4 5 4" xfId="1391" xr:uid="{00000000-0005-0000-0000-00006A050000}"/>
    <cellStyle name="Énfasis4 5 5" xfId="1392" xr:uid="{00000000-0005-0000-0000-00006B050000}"/>
    <cellStyle name="Énfasis4 5 6" xfId="1393" xr:uid="{00000000-0005-0000-0000-00006C050000}"/>
    <cellStyle name="Énfasis4 5 7" xfId="1394" xr:uid="{00000000-0005-0000-0000-00006D050000}"/>
    <cellStyle name="Énfasis4 5 8" xfId="1395" xr:uid="{00000000-0005-0000-0000-00006E050000}"/>
    <cellStyle name="Énfasis4 5 9" xfId="1396" xr:uid="{00000000-0005-0000-0000-00006F050000}"/>
    <cellStyle name="Énfasis5 2" xfId="1397" xr:uid="{00000000-0005-0000-0000-000070050000}"/>
    <cellStyle name="Énfasis5 2 10" xfId="1398" xr:uid="{00000000-0005-0000-0000-000071050000}"/>
    <cellStyle name="Énfasis5 2 11" xfId="1399" xr:uid="{00000000-0005-0000-0000-000072050000}"/>
    <cellStyle name="Énfasis5 2 12" xfId="1400" xr:uid="{00000000-0005-0000-0000-000073050000}"/>
    <cellStyle name="Énfasis5 2 13" xfId="1401" xr:uid="{00000000-0005-0000-0000-000074050000}"/>
    <cellStyle name="Énfasis5 2 2" xfId="1402" xr:uid="{00000000-0005-0000-0000-000075050000}"/>
    <cellStyle name="Énfasis5 2 2 2" xfId="1403" xr:uid="{00000000-0005-0000-0000-000076050000}"/>
    <cellStyle name="Énfasis5 2 3" xfId="1404" xr:uid="{00000000-0005-0000-0000-000077050000}"/>
    <cellStyle name="Énfasis5 2 4" xfId="1405" xr:uid="{00000000-0005-0000-0000-000078050000}"/>
    <cellStyle name="Énfasis5 2 5" xfId="1406" xr:uid="{00000000-0005-0000-0000-000079050000}"/>
    <cellStyle name="Énfasis5 2 6" xfId="1407" xr:uid="{00000000-0005-0000-0000-00007A050000}"/>
    <cellStyle name="Énfasis5 2 7" xfId="1408" xr:uid="{00000000-0005-0000-0000-00007B050000}"/>
    <cellStyle name="Énfasis5 2 8" xfId="1409" xr:uid="{00000000-0005-0000-0000-00007C050000}"/>
    <cellStyle name="Énfasis5 2 9" xfId="1410" xr:uid="{00000000-0005-0000-0000-00007D050000}"/>
    <cellStyle name="Énfasis5 3" xfId="1411" xr:uid="{00000000-0005-0000-0000-00007E050000}"/>
    <cellStyle name="Énfasis5 3 10" xfId="1412" xr:uid="{00000000-0005-0000-0000-00007F050000}"/>
    <cellStyle name="Énfasis5 3 11" xfId="1413" xr:uid="{00000000-0005-0000-0000-000080050000}"/>
    <cellStyle name="Énfasis5 3 12" xfId="1414" xr:uid="{00000000-0005-0000-0000-000081050000}"/>
    <cellStyle name="Énfasis5 3 13" xfId="1415" xr:uid="{00000000-0005-0000-0000-000082050000}"/>
    <cellStyle name="Énfasis5 3 2" xfId="1416" xr:uid="{00000000-0005-0000-0000-000083050000}"/>
    <cellStyle name="Énfasis5 3 3" xfId="1417" xr:uid="{00000000-0005-0000-0000-000084050000}"/>
    <cellStyle name="Énfasis5 3 4" xfId="1418" xr:uid="{00000000-0005-0000-0000-000085050000}"/>
    <cellStyle name="Énfasis5 3 5" xfId="1419" xr:uid="{00000000-0005-0000-0000-000086050000}"/>
    <cellStyle name="Énfasis5 3 6" xfId="1420" xr:uid="{00000000-0005-0000-0000-000087050000}"/>
    <cellStyle name="Énfasis5 3 7" xfId="1421" xr:uid="{00000000-0005-0000-0000-000088050000}"/>
    <cellStyle name="Énfasis5 3 8" xfId="1422" xr:uid="{00000000-0005-0000-0000-000089050000}"/>
    <cellStyle name="Énfasis5 3 9" xfId="1423" xr:uid="{00000000-0005-0000-0000-00008A050000}"/>
    <cellStyle name="Énfasis5 4 10" xfId="1424" xr:uid="{00000000-0005-0000-0000-00008B050000}"/>
    <cellStyle name="Énfasis5 4 11" xfId="1425" xr:uid="{00000000-0005-0000-0000-00008C050000}"/>
    <cellStyle name="Énfasis5 4 12" xfId="1426" xr:uid="{00000000-0005-0000-0000-00008D050000}"/>
    <cellStyle name="Énfasis5 4 13" xfId="1427" xr:uid="{00000000-0005-0000-0000-00008E050000}"/>
    <cellStyle name="Énfasis5 4 2" xfId="1428" xr:uid="{00000000-0005-0000-0000-00008F050000}"/>
    <cellStyle name="Énfasis5 4 3" xfId="1429" xr:uid="{00000000-0005-0000-0000-000090050000}"/>
    <cellStyle name="Énfasis5 4 4" xfId="1430" xr:uid="{00000000-0005-0000-0000-000091050000}"/>
    <cellStyle name="Énfasis5 4 5" xfId="1431" xr:uid="{00000000-0005-0000-0000-000092050000}"/>
    <cellStyle name="Énfasis5 4 6" xfId="1432" xr:uid="{00000000-0005-0000-0000-000093050000}"/>
    <cellStyle name="Énfasis5 4 7" xfId="1433" xr:uid="{00000000-0005-0000-0000-000094050000}"/>
    <cellStyle name="Énfasis5 4 8" xfId="1434" xr:uid="{00000000-0005-0000-0000-000095050000}"/>
    <cellStyle name="Énfasis5 4 9" xfId="1435" xr:uid="{00000000-0005-0000-0000-000096050000}"/>
    <cellStyle name="Énfasis5 5 10" xfId="1436" xr:uid="{00000000-0005-0000-0000-000097050000}"/>
    <cellStyle name="Énfasis5 5 11" xfId="1437" xr:uid="{00000000-0005-0000-0000-000098050000}"/>
    <cellStyle name="Énfasis5 5 12" xfId="1438" xr:uid="{00000000-0005-0000-0000-000099050000}"/>
    <cellStyle name="Énfasis5 5 2" xfId="1439" xr:uid="{00000000-0005-0000-0000-00009A050000}"/>
    <cellStyle name="Énfasis5 5 3" xfId="1440" xr:uid="{00000000-0005-0000-0000-00009B050000}"/>
    <cellStyle name="Énfasis5 5 4" xfId="1441" xr:uid="{00000000-0005-0000-0000-00009C050000}"/>
    <cellStyle name="Énfasis5 5 5" xfId="1442" xr:uid="{00000000-0005-0000-0000-00009D050000}"/>
    <cellStyle name="Énfasis5 5 6" xfId="1443" xr:uid="{00000000-0005-0000-0000-00009E050000}"/>
    <cellStyle name="Énfasis5 5 7" xfId="1444" xr:uid="{00000000-0005-0000-0000-00009F050000}"/>
    <cellStyle name="Énfasis5 5 8" xfId="1445" xr:uid="{00000000-0005-0000-0000-0000A0050000}"/>
    <cellStyle name="Énfasis5 5 9" xfId="1446" xr:uid="{00000000-0005-0000-0000-0000A1050000}"/>
    <cellStyle name="Énfasis6 2" xfId="1447" xr:uid="{00000000-0005-0000-0000-0000A2050000}"/>
    <cellStyle name="Énfasis6 2 10" xfId="1448" xr:uid="{00000000-0005-0000-0000-0000A3050000}"/>
    <cellStyle name="Énfasis6 2 11" xfId="1449" xr:uid="{00000000-0005-0000-0000-0000A4050000}"/>
    <cellStyle name="Énfasis6 2 12" xfId="1450" xr:uid="{00000000-0005-0000-0000-0000A5050000}"/>
    <cellStyle name="Énfasis6 2 13" xfId="1451" xr:uid="{00000000-0005-0000-0000-0000A6050000}"/>
    <cellStyle name="Énfasis6 2 2" xfId="1452" xr:uid="{00000000-0005-0000-0000-0000A7050000}"/>
    <cellStyle name="Énfasis6 2 2 2" xfId="1453" xr:uid="{00000000-0005-0000-0000-0000A8050000}"/>
    <cellStyle name="Énfasis6 2 3" xfId="1454" xr:uid="{00000000-0005-0000-0000-0000A9050000}"/>
    <cellStyle name="Énfasis6 2 4" xfId="1455" xr:uid="{00000000-0005-0000-0000-0000AA050000}"/>
    <cellStyle name="Énfasis6 2 5" xfId="1456" xr:uid="{00000000-0005-0000-0000-0000AB050000}"/>
    <cellStyle name="Énfasis6 2 6" xfId="1457" xr:uid="{00000000-0005-0000-0000-0000AC050000}"/>
    <cellStyle name="Énfasis6 2 7" xfId="1458" xr:uid="{00000000-0005-0000-0000-0000AD050000}"/>
    <cellStyle name="Énfasis6 2 8" xfId="1459" xr:uid="{00000000-0005-0000-0000-0000AE050000}"/>
    <cellStyle name="Énfasis6 2 9" xfId="1460" xr:uid="{00000000-0005-0000-0000-0000AF050000}"/>
    <cellStyle name="Énfasis6 3" xfId="1461" xr:uid="{00000000-0005-0000-0000-0000B0050000}"/>
    <cellStyle name="Énfasis6 3 10" xfId="1462" xr:uid="{00000000-0005-0000-0000-0000B1050000}"/>
    <cellStyle name="Énfasis6 3 11" xfId="1463" xr:uid="{00000000-0005-0000-0000-0000B2050000}"/>
    <cellStyle name="Énfasis6 3 12" xfId="1464" xr:uid="{00000000-0005-0000-0000-0000B3050000}"/>
    <cellStyle name="Énfasis6 3 13" xfId="1465" xr:uid="{00000000-0005-0000-0000-0000B4050000}"/>
    <cellStyle name="Énfasis6 3 2" xfId="1466" xr:uid="{00000000-0005-0000-0000-0000B5050000}"/>
    <cellStyle name="Énfasis6 3 3" xfId="1467" xr:uid="{00000000-0005-0000-0000-0000B6050000}"/>
    <cellStyle name="Énfasis6 3 4" xfId="1468" xr:uid="{00000000-0005-0000-0000-0000B7050000}"/>
    <cellStyle name="Énfasis6 3 5" xfId="1469" xr:uid="{00000000-0005-0000-0000-0000B8050000}"/>
    <cellStyle name="Énfasis6 3 6" xfId="1470" xr:uid="{00000000-0005-0000-0000-0000B9050000}"/>
    <cellStyle name="Énfasis6 3 7" xfId="1471" xr:uid="{00000000-0005-0000-0000-0000BA050000}"/>
    <cellStyle name="Énfasis6 3 8" xfId="1472" xr:uid="{00000000-0005-0000-0000-0000BB050000}"/>
    <cellStyle name="Énfasis6 3 9" xfId="1473" xr:uid="{00000000-0005-0000-0000-0000BC050000}"/>
    <cellStyle name="Énfasis6 4 10" xfId="1474" xr:uid="{00000000-0005-0000-0000-0000BD050000}"/>
    <cellStyle name="Énfasis6 4 11" xfId="1475" xr:uid="{00000000-0005-0000-0000-0000BE050000}"/>
    <cellStyle name="Énfasis6 4 12" xfId="1476" xr:uid="{00000000-0005-0000-0000-0000BF050000}"/>
    <cellStyle name="Énfasis6 4 13" xfId="1477" xr:uid="{00000000-0005-0000-0000-0000C0050000}"/>
    <cellStyle name="Énfasis6 4 2" xfId="1478" xr:uid="{00000000-0005-0000-0000-0000C1050000}"/>
    <cellStyle name="Énfasis6 4 3" xfId="1479" xr:uid="{00000000-0005-0000-0000-0000C2050000}"/>
    <cellStyle name="Énfasis6 4 4" xfId="1480" xr:uid="{00000000-0005-0000-0000-0000C3050000}"/>
    <cellStyle name="Énfasis6 4 5" xfId="1481" xr:uid="{00000000-0005-0000-0000-0000C4050000}"/>
    <cellStyle name="Énfasis6 4 6" xfId="1482" xr:uid="{00000000-0005-0000-0000-0000C5050000}"/>
    <cellStyle name="Énfasis6 4 7" xfId="1483" xr:uid="{00000000-0005-0000-0000-0000C6050000}"/>
    <cellStyle name="Énfasis6 4 8" xfId="1484" xr:uid="{00000000-0005-0000-0000-0000C7050000}"/>
    <cellStyle name="Énfasis6 4 9" xfId="1485" xr:uid="{00000000-0005-0000-0000-0000C8050000}"/>
    <cellStyle name="Énfasis6 5 10" xfId="1486" xr:uid="{00000000-0005-0000-0000-0000C9050000}"/>
    <cellStyle name="Énfasis6 5 11" xfId="1487" xr:uid="{00000000-0005-0000-0000-0000CA050000}"/>
    <cellStyle name="Énfasis6 5 12" xfId="1488" xr:uid="{00000000-0005-0000-0000-0000CB050000}"/>
    <cellStyle name="Énfasis6 5 2" xfId="1489" xr:uid="{00000000-0005-0000-0000-0000CC050000}"/>
    <cellStyle name="Énfasis6 5 3" xfId="1490" xr:uid="{00000000-0005-0000-0000-0000CD050000}"/>
    <cellStyle name="Énfasis6 5 4" xfId="1491" xr:uid="{00000000-0005-0000-0000-0000CE050000}"/>
    <cellStyle name="Énfasis6 5 5" xfId="1492" xr:uid="{00000000-0005-0000-0000-0000CF050000}"/>
    <cellStyle name="Énfasis6 5 6" xfId="1493" xr:uid="{00000000-0005-0000-0000-0000D0050000}"/>
    <cellStyle name="Énfasis6 5 7" xfId="1494" xr:uid="{00000000-0005-0000-0000-0000D1050000}"/>
    <cellStyle name="Énfasis6 5 8" xfId="1495" xr:uid="{00000000-0005-0000-0000-0000D2050000}"/>
    <cellStyle name="Énfasis6 5 9" xfId="1496" xr:uid="{00000000-0005-0000-0000-0000D3050000}"/>
    <cellStyle name="Entrada 2" xfId="1497" xr:uid="{00000000-0005-0000-0000-0000D4050000}"/>
    <cellStyle name="Entrada 2 10" xfId="1498" xr:uid="{00000000-0005-0000-0000-0000D5050000}"/>
    <cellStyle name="Entrada 2 11" xfId="1499" xr:uid="{00000000-0005-0000-0000-0000D6050000}"/>
    <cellStyle name="Entrada 2 12" xfId="1500" xr:uid="{00000000-0005-0000-0000-0000D7050000}"/>
    <cellStyle name="Entrada 2 13" xfId="1501" xr:uid="{00000000-0005-0000-0000-0000D8050000}"/>
    <cellStyle name="Entrada 2 2" xfId="1502" xr:uid="{00000000-0005-0000-0000-0000D9050000}"/>
    <cellStyle name="Entrada 2 2 2" xfId="1503" xr:uid="{00000000-0005-0000-0000-0000DA050000}"/>
    <cellStyle name="Entrada 2 3" xfId="1504" xr:uid="{00000000-0005-0000-0000-0000DB050000}"/>
    <cellStyle name="Entrada 2 4" xfId="1505" xr:uid="{00000000-0005-0000-0000-0000DC050000}"/>
    <cellStyle name="Entrada 2 5" xfId="1506" xr:uid="{00000000-0005-0000-0000-0000DD050000}"/>
    <cellStyle name="Entrada 2 6" xfId="1507" xr:uid="{00000000-0005-0000-0000-0000DE050000}"/>
    <cellStyle name="Entrada 2 7" xfId="1508" xr:uid="{00000000-0005-0000-0000-0000DF050000}"/>
    <cellStyle name="Entrada 2 8" xfId="1509" xr:uid="{00000000-0005-0000-0000-0000E0050000}"/>
    <cellStyle name="Entrada 2 9" xfId="1510" xr:uid="{00000000-0005-0000-0000-0000E1050000}"/>
    <cellStyle name="Entrada 3" xfId="1511" xr:uid="{00000000-0005-0000-0000-0000E2050000}"/>
    <cellStyle name="Entrada 3 10" xfId="1512" xr:uid="{00000000-0005-0000-0000-0000E3050000}"/>
    <cellStyle name="Entrada 3 11" xfId="1513" xr:uid="{00000000-0005-0000-0000-0000E4050000}"/>
    <cellStyle name="Entrada 3 12" xfId="1514" xr:uid="{00000000-0005-0000-0000-0000E5050000}"/>
    <cellStyle name="Entrada 3 13" xfId="1515" xr:uid="{00000000-0005-0000-0000-0000E6050000}"/>
    <cellStyle name="Entrada 3 2" xfId="1516" xr:uid="{00000000-0005-0000-0000-0000E7050000}"/>
    <cellStyle name="Entrada 3 3" xfId="1517" xr:uid="{00000000-0005-0000-0000-0000E8050000}"/>
    <cellStyle name="Entrada 3 4" xfId="1518" xr:uid="{00000000-0005-0000-0000-0000E9050000}"/>
    <cellStyle name="Entrada 3 5" xfId="1519" xr:uid="{00000000-0005-0000-0000-0000EA050000}"/>
    <cellStyle name="Entrada 3 6" xfId="1520" xr:uid="{00000000-0005-0000-0000-0000EB050000}"/>
    <cellStyle name="Entrada 3 7" xfId="1521" xr:uid="{00000000-0005-0000-0000-0000EC050000}"/>
    <cellStyle name="Entrada 3 8" xfId="1522" xr:uid="{00000000-0005-0000-0000-0000ED050000}"/>
    <cellStyle name="Entrada 3 9" xfId="1523" xr:uid="{00000000-0005-0000-0000-0000EE050000}"/>
    <cellStyle name="Entrada 4 10" xfId="1524" xr:uid="{00000000-0005-0000-0000-0000EF050000}"/>
    <cellStyle name="Entrada 4 11" xfId="1525" xr:uid="{00000000-0005-0000-0000-0000F0050000}"/>
    <cellStyle name="Entrada 4 12" xfId="1526" xr:uid="{00000000-0005-0000-0000-0000F1050000}"/>
    <cellStyle name="Entrada 4 13" xfId="1527" xr:uid="{00000000-0005-0000-0000-0000F2050000}"/>
    <cellStyle name="Entrada 4 2" xfId="1528" xr:uid="{00000000-0005-0000-0000-0000F3050000}"/>
    <cellStyle name="Entrada 4 3" xfId="1529" xr:uid="{00000000-0005-0000-0000-0000F4050000}"/>
    <cellStyle name="Entrada 4 4" xfId="1530" xr:uid="{00000000-0005-0000-0000-0000F5050000}"/>
    <cellStyle name="Entrada 4 5" xfId="1531" xr:uid="{00000000-0005-0000-0000-0000F6050000}"/>
    <cellStyle name="Entrada 4 6" xfId="1532" xr:uid="{00000000-0005-0000-0000-0000F7050000}"/>
    <cellStyle name="Entrada 4 7" xfId="1533" xr:uid="{00000000-0005-0000-0000-0000F8050000}"/>
    <cellStyle name="Entrada 4 8" xfId="1534" xr:uid="{00000000-0005-0000-0000-0000F9050000}"/>
    <cellStyle name="Entrada 4 9" xfId="1535" xr:uid="{00000000-0005-0000-0000-0000FA050000}"/>
    <cellStyle name="Entrada 5 10" xfId="1536" xr:uid="{00000000-0005-0000-0000-0000FB050000}"/>
    <cellStyle name="Entrada 5 11" xfId="1537" xr:uid="{00000000-0005-0000-0000-0000FC050000}"/>
    <cellStyle name="Entrada 5 12" xfId="1538" xr:uid="{00000000-0005-0000-0000-0000FD050000}"/>
    <cellStyle name="Entrada 5 2" xfId="1539" xr:uid="{00000000-0005-0000-0000-0000FE050000}"/>
    <cellStyle name="Entrada 5 3" xfId="1540" xr:uid="{00000000-0005-0000-0000-0000FF050000}"/>
    <cellStyle name="Entrada 5 4" xfId="1541" xr:uid="{00000000-0005-0000-0000-000000060000}"/>
    <cellStyle name="Entrada 5 5" xfId="1542" xr:uid="{00000000-0005-0000-0000-000001060000}"/>
    <cellStyle name="Entrada 5 6" xfId="1543" xr:uid="{00000000-0005-0000-0000-000002060000}"/>
    <cellStyle name="Entrada 5 7" xfId="1544" xr:uid="{00000000-0005-0000-0000-000003060000}"/>
    <cellStyle name="Entrada 5 8" xfId="1545" xr:uid="{00000000-0005-0000-0000-000004060000}"/>
    <cellStyle name="Entrada 5 9" xfId="1546" xr:uid="{00000000-0005-0000-0000-000005060000}"/>
    <cellStyle name="Euro" xfId="1547" xr:uid="{00000000-0005-0000-0000-000006060000}"/>
    <cellStyle name="Euro 10" xfId="1548" xr:uid="{00000000-0005-0000-0000-000007060000}"/>
    <cellStyle name="Euro 11" xfId="1549" xr:uid="{00000000-0005-0000-0000-000008060000}"/>
    <cellStyle name="Euro 12" xfId="1550" xr:uid="{00000000-0005-0000-0000-000009060000}"/>
    <cellStyle name="Euro 13" xfId="1551" xr:uid="{00000000-0005-0000-0000-00000A060000}"/>
    <cellStyle name="Euro 14" xfId="1552" xr:uid="{00000000-0005-0000-0000-00000B060000}"/>
    <cellStyle name="Euro 15" xfId="1553" xr:uid="{00000000-0005-0000-0000-00000C060000}"/>
    <cellStyle name="Euro 16" xfId="1554" xr:uid="{00000000-0005-0000-0000-00000D060000}"/>
    <cellStyle name="Euro 2" xfId="1555" xr:uid="{00000000-0005-0000-0000-00000E060000}"/>
    <cellStyle name="Euro 3" xfId="1556" xr:uid="{00000000-0005-0000-0000-00000F060000}"/>
    <cellStyle name="Euro 4" xfId="1557" xr:uid="{00000000-0005-0000-0000-000010060000}"/>
    <cellStyle name="Euro 5" xfId="1558" xr:uid="{00000000-0005-0000-0000-000011060000}"/>
    <cellStyle name="Euro 6" xfId="1559" xr:uid="{00000000-0005-0000-0000-000012060000}"/>
    <cellStyle name="Euro 7" xfId="1560" xr:uid="{00000000-0005-0000-0000-000013060000}"/>
    <cellStyle name="Euro 8" xfId="1561" xr:uid="{00000000-0005-0000-0000-000014060000}"/>
    <cellStyle name="Euro 9" xfId="1562" xr:uid="{00000000-0005-0000-0000-000015060000}"/>
    <cellStyle name="Explanatory Text 2" xfId="1563" xr:uid="{00000000-0005-0000-0000-000016060000}"/>
    <cellStyle name="Good 2" xfId="1564" xr:uid="{00000000-0005-0000-0000-000017060000}"/>
    <cellStyle name="Heading 1 2" xfId="1565" xr:uid="{00000000-0005-0000-0000-000018060000}"/>
    <cellStyle name="Heading 2 2" xfId="1566" xr:uid="{00000000-0005-0000-0000-000019060000}"/>
    <cellStyle name="Heading 3 2" xfId="1567" xr:uid="{00000000-0005-0000-0000-00001A060000}"/>
    <cellStyle name="Heading 4 2" xfId="1568" xr:uid="{00000000-0005-0000-0000-00001B060000}"/>
    <cellStyle name="Hipervínculo" xfId="2" builtinId="8"/>
    <cellStyle name="Hipervínculo 2" xfId="1569" xr:uid="{00000000-0005-0000-0000-00001D060000}"/>
    <cellStyle name="Hipervínculo 3" xfId="1570" xr:uid="{00000000-0005-0000-0000-00001E060000}"/>
    <cellStyle name="Incorrecto 2" xfId="1571" xr:uid="{00000000-0005-0000-0000-00001F060000}"/>
    <cellStyle name="Incorrecto 2 10" xfId="1572" xr:uid="{00000000-0005-0000-0000-000020060000}"/>
    <cellStyle name="Incorrecto 2 11" xfId="1573" xr:uid="{00000000-0005-0000-0000-000021060000}"/>
    <cellStyle name="Incorrecto 2 12" xfId="1574" xr:uid="{00000000-0005-0000-0000-000022060000}"/>
    <cellStyle name="Incorrecto 2 13" xfId="1575" xr:uid="{00000000-0005-0000-0000-000023060000}"/>
    <cellStyle name="Incorrecto 2 2" xfId="1576" xr:uid="{00000000-0005-0000-0000-000024060000}"/>
    <cellStyle name="Incorrecto 2 2 2" xfId="1577" xr:uid="{00000000-0005-0000-0000-000025060000}"/>
    <cellStyle name="Incorrecto 2 3" xfId="1578" xr:uid="{00000000-0005-0000-0000-000026060000}"/>
    <cellStyle name="Incorrecto 2 4" xfId="1579" xr:uid="{00000000-0005-0000-0000-000027060000}"/>
    <cellStyle name="Incorrecto 2 5" xfId="1580" xr:uid="{00000000-0005-0000-0000-000028060000}"/>
    <cellStyle name="Incorrecto 2 6" xfId="1581" xr:uid="{00000000-0005-0000-0000-000029060000}"/>
    <cellStyle name="Incorrecto 2 7" xfId="1582" xr:uid="{00000000-0005-0000-0000-00002A060000}"/>
    <cellStyle name="Incorrecto 2 8" xfId="1583" xr:uid="{00000000-0005-0000-0000-00002B060000}"/>
    <cellStyle name="Incorrecto 2 9" xfId="1584" xr:uid="{00000000-0005-0000-0000-00002C060000}"/>
    <cellStyle name="Incorrecto 3" xfId="1585" xr:uid="{00000000-0005-0000-0000-00002D060000}"/>
    <cellStyle name="Incorrecto 3 10" xfId="1586" xr:uid="{00000000-0005-0000-0000-00002E060000}"/>
    <cellStyle name="Incorrecto 3 11" xfId="1587" xr:uid="{00000000-0005-0000-0000-00002F060000}"/>
    <cellStyle name="Incorrecto 3 12" xfId="1588" xr:uid="{00000000-0005-0000-0000-000030060000}"/>
    <cellStyle name="Incorrecto 3 13" xfId="1589" xr:uid="{00000000-0005-0000-0000-000031060000}"/>
    <cellStyle name="Incorrecto 3 2" xfId="1590" xr:uid="{00000000-0005-0000-0000-000032060000}"/>
    <cellStyle name="Incorrecto 3 3" xfId="1591" xr:uid="{00000000-0005-0000-0000-000033060000}"/>
    <cellStyle name="Incorrecto 3 4" xfId="1592" xr:uid="{00000000-0005-0000-0000-000034060000}"/>
    <cellStyle name="Incorrecto 3 5" xfId="1593" xr:uid="{00000000-0005-0000-0000-000035060000}"/>
    <cellStyle name="Incorrecto 3 6" xfId="1594" xr:uid="{00000000-0005-0000-0000-000036060000}"/>
    <cellStyle name="Incorrecto 3 7" xfId="1595" xr:uid="{00000000-0005-0000-0000-000037060000}"/>
    <cellStyle name="Incorrecto 3 8" xfId="1596" xr:uid="{00000000-0005-0000-0000-000038060000}"/>
    <cellStyle name="Incorrecto 3 9" xfId="1597" xr:uid="{00000000-0005-0000-0000-000039060000}"/>
    <cellStyle name="Incorrecto 4 10" xfId="1598" xr:uid="{00000000-0005-0000-0000-00003A060000}"/>
    <cellStyle name="Incorrecto 4 11" xfId="1599" xr:uid="{00000000-0005-0000-0000-00003B060000}"/>
    <cellStyle name="Incorrecto 4 12" xfId="1600" xr:uid="{00000000-0005-0000-0000-00003C060000}"/>
    <cellStyle name="Incorrecto 4 13" xfId="1601" xr:uid="{00000000-0005-0000-0000-00003D060000}"/>
    <cellStyle name="Incorrecto 4 2" xfId="1602" xr:uid="{00000000-0005-0000-0000-00003E060000}"/>
    <cellStyle name="Incorrecto 4 3" xfId="1603" xr:uid="{00000000-0005-0000-0000-00003F060000}"/>
    <cellStyle name="Incorrecto 4 4" xfId="1604" xr:uid="{00000000-0005-0000-0000-000040060000}"/>
    <cellStyle name="Incorrecto 4 5" xfId="1605" xr:uid="{00000000-0005-0000-0000-000041060000}"/>
    <cellStyle name="Incorrecto 4 6" xfId="1606" xr:uid="{00000000-0005-0000-0000-000042060000}"/>
    <cellStyle name="Incorrecto 4 7" xfId="1607" xr:uid="{00000000-0005-0000-0000-000043060000}"/>
    <cellStyle name="Incorrecto 4 8" xfId="1608" xr:uid="{00000000-0005-0000-0000-000044060000}"/>
    <cellStyle name="Incorrecto 4 9" xfId="1609" xr:uid="{00000000-0005-0000-0000-000045060000}"/>
    <cellStyle name="Incorrecto 5 10" xfId="1610" xr:uid="{00000000-0005-0000-0000-000046060000}"/>
    <cellStyle name="Incorrecto 5 11" xfId="1611" xr:uid="{00000000-0005-0000-0000-000047060000}"/>
    <cellStyle name="Incorrecto 5 12" xfId="1612" xr:uid="{00000000-0005-0000-0000-000048060000}"/>
    <cellStyle name="Incorrecto 5 2" xfId="1613" xr:uid="{00000000-0005-0000-0000-000049060000}"/>
    <cellStyle name="Incorrecto 5 3" xfId="1614" xr:uid="{00000000-0005-0000-0000-00004A060000}"/>
    <cellStyle name="Incorrecto 5 4" xfId="1615" xr:uid="{00000000-0005-0000-0000-00004B060000}"/>
    <cellStyle name="Incorrecto 5 5" xfId="1616" xr:uid="{00000000-0005-0000-0000-00004C060000}"/>
    <cellStyle name="Incorrecto 5 6" xfId="1617" xr:uid="{00000000-0005-0000-0000-00004D060000}"/>
    <cellStyle name="Incorrecto 5 7" xfId="1618" xr:uid="{00000000-0005-0000-0000-00004E060000}"/>
    <cellStyle name="Incorrecto 5 8" xfId="1619" xr:uid="{00000000-0005-0000-0000-00004F060000}"/>
    <cellStyle name="Incorrecto 5 9" xfId="1620" xr:uid="{00000000-0005-0000-0000-000050060000}"/>
    <cellStyle name="Input 2" xfId="1621" xr:uid="{00000000-0005-0000-0000-000051060000}"/>
    <cellStyle name="Linea horizontal" xfId="1622" xr:uid="{00000000-0005-0000-0000-000052060000}"/>
    <cellStyle name="Linked Cell 2" xfId="1623" xr:uid="{00000000-0005-0000-0000-000053060000}"/>
    <cellStyle name="Millares" xfId="1" builtinId="3"/>
    <cellStyle name="Millares [0] 10" xfId="1624" xr:uid="{00000000-0005-0000-0000-000055060000}"/>
    <cellStyle name="Millares [0] 11" xfId="1625" xr:uid="{00000000-0005-0000-0000-000056060000}"/>
    <cellStyle name="Millares [0] 12" xfId="1626" xr:uid="{00000000-0005-0000-0000-000057060000}"/>
    <cellStyle name="Millares [0] 13" xfId="1627" xr:uid="{00000000-0005-0000-0000-000058060000}"/>
    <cellStyle name="Millares [0] 14" xfId="1628" xr:uid="{00000000-0005-0000-0000-000059060000}"/>
    <cellStyle name="Millares [0] 15" xfId="1629" xr:uid="{00000000-0005-0000-0000-00005A060000}"/>
    <cellStyle name="Millares [0] 16" xfId="1630" xr:uid="{00000000-0005-0000-0000-00005B060000}"/>
    <cellStyle name="Millares [0] 17" xfId="1631" xr:uid="{00000000-0005-0000-0000-00005C060000}"/>
    <cellStyle name="Millares [0] 18" xfId="1632" xr:uid="{00000000-0005-0000-0000-00005D060000}"/>
    <cellStyle name="Millares [0] 2" xfId="1633" xr:uid="{00000000-0005-0000-0000-00005E060000}"/>
    <cellStyle name="Millares [0] 2 2" xfId="1634" xr:uid="{00000000-0005-0000-0000-00005F060000}"/>
    <cellStyle name="Millares [0] 3" xfId="1635" xr:uid="{00000000-0005-0000-0000-000060060000}"/>
    <cellStyle name="Millares [0] 4" xfId="1636" xr:uid="{00000000-0005-0000-0000-000061060000}"/>
    <cellStyle name="Millares [0] 5" xfId="1637" xr:uid="{00000000-0005-0000-0000-000062060000}"/>
    <cellStyle name="Millares [0] 6" xfId="1638" xr:uid="{00000000-0005-0000-0000-000063060000}"/>
    <cellStyle name="Millares [0] 7" xfId="1639" xr:uid="{00000000-0005-0000-0000-000064060000}"/>
    <cellStyle name="Millares [0] 8" xfId="1640" xr:uid="{00000000-0005-0000-0000-000065060000}"/>
    <cellStyle name="Millares [0] 9" xfId="1641" xr:uid="{00000000-0005-0000-0000-000066060000}"/>
    <cellStyle name="Millares 10" xfId="1642" xr:uid="{00000000-0005-0000-0000-000067060000}"/>
    <cellStyle name="Millares 11" xfId="1643" xr:uid="{00000000-0005-0000-0000-000068060000}"/>
    <cellStyle name="Millares 12" xfId="1644" xr:uid="{00000000-0005-0000-0000-000069060000}"/>
    <cellStyle name="Millares 13" xfId="1645" xr:uid="{00000000-0005-0000-0000-00006A060000}"/>
    <cellStyle name="Millares 14" xfId="1646" xr:uid="{00000000-0005-0000-0000-00006B060000}"/>
    <cellStyle name="Millares 15" xfId="1647" xr:uid="{00000000-0005-0000-0000-00006C060000}"/>
    <cellStyle name="Millares 16" xfId="1648" xr:uid="{00000000-0005-0000-0000-00006D060000}"/>
    <cellStyle name="Millares 17" xfId="1649" xr:uid="{00000000-0005-0000-0000-00006E060000}"/>
    <cellStyle name="Millares 18" xfId="1650" xr:uid="{00000000-0005-0000-0000-00006F060000}"/>
    <cellStyle name="Millares 19" xfId="1651" xr:uid="{00000000-0005-0000-0000-000070060000}"/>
    <cellStyle name="Millares 2" xfId="1652" xr:uid="{00000000-0005-0000-0000-000071060000}"/>
    <cellStyle name="Millares 2 10" xfId="1653" xr:uid="{00000000-0005-0000-0000-000072060000}"/>
    <cellStyle name="Millares 2 10 2" xfId="1654" xr:uid="{00000000-0005-0000-0000-000073060000}"/>
    <cellStyle name="Millares 2 11" xfId="1655" xr:uid="{00000000-0005-0000-0000-000074060000}"/>
    <cellStyle name="Millares 2 12" xfId="1656" xr:uid="{00000000-0005-0000-0000-000075060000}"/>
    <cellStyle name="Millares 2 13" xfId="1657" xr:uid="{00000000-0005-0000-0000-000076060000}"/>
    <cellStyle name="Millares 2 14" xfId="1658" xr:uid="{00000000-0005-0000-0000-000077060000}"/>
    <cellStyle name="Millares 2 15" xfId="1659" xr:uid="{00000000-0005-0000-0000-000078060000}"/>
    <cellStyle name="Millares 2 2" xfId="1660" xr:uid="{00000000-0005-0000-0000-000079060000}"/>
    <cellStyle name="Millares 2 2 10" xfId="1661" xr:uid="{00000000-0005-0000-0000-00007A060000}"/>
    <cellStyle name="Millares 2 2 11" xfId="1662" xr:uid="{00000000-0005-0000-0000-00007B060000}"/>
    <cellStyle name="Millares 2 2 12" xfId="1663" xr:uid="{00000000-0005-0000-0000-00007C060000}"/>
    <cellStyle name="Millares 2 2 13" xfId="1664" xr:uid="{00000000-0005-0000-0000-00007D060000}"/>
    <cellStyle name="Millares 2 2 2" xfId="1665" xr:uid="{00000000-0005-0000-0000-00007E060000}"/>
    <cellStyle name="Millares 2 2 2 2" xfId="1666" xr:uid="{00000000-0005-0000-0000-00007F060000}"/>
    <cellStyle name="Millares 2 2 3" xfId="1667" xr:uid="{00000000-0005-0000-0000-000080060000}"/>
    <cellStyle name="Millares 2 2 4" xfId="1668" xr:uid="{00000000-0005-0000-0000-000081060000}"/>
    <cellStyle name="Millares 2 2 5" xfId="1669" xr:uid="{00000000-0005-0000-0000-000082060000}"/>
    <cellStyle name="Millares 2 2 6" xfId="1670" xr:uid="{00000000-0005-0000-0000-000083060000}"/>
    <cellStyle name="Millares 2 2 7" xfId="1671" xr:uid="{00000000-0005-0000-0000-000084060000}"/>
    <cellStyle name="Millares 2 2 8" xfId="1672" xr:uid="{00000000-0005-0000-0000-000085060000}"/>
    <cellStyle name="Millares 2 2 9" xfId="1673" xr:uid="{00000000-0005-0000-0000-000086060000}"/>
    <cellStyle name="Millares 2 3" xfId="1674" xr:uid="{00000000-0005-0000-0000-000087060000}"/>
    <cellStyle name="Millares 2 3 2" xfId="1675" xr:uid="{00000000-0005-0000-0000-000088060000}"/>
    <cellStyle name="Millares 2 4" xfId="1676" xr:uid="{00000000-0005-0000-0000-000089060000}"/>
    <cellStyle name="Millares 2 4 2" xfId="1677" xr:uid="{00000000-0005-0000-0000-00008A060000}"/>
    <cellStyle name="Millares 2 5" xfId="1678" xr:uid="{00000000-0005-0000-0000-00008B060000}"/>
    <cellStyle name="Millares 2 6" xfId="1679" xr:uid="{00000000-0005-0000-0000-00008C060000}"/>
    <cellStyle name="Millares 2 7" xfId="1680" xr:uid="{00000000-0005-0000-0000-00008D060000}"/>
    <cellStyle name="Millares 2 8" xfId="1681" xr:uid="{00000000-0005-0000-0000-00008E060000}"/>
    <cellStyle name="Millares 2 9" xfId="1682" xr:uid="{00000000-0005-0000-0000-00008F060000}"/>
    <cellStyle name="Millares 2 9 2" xfId="1683" xr:uid="{00000000-0005-0000-0000-000090060000}"/>
    <cellStyle name="Millares 20" xfId="1684" xr:uid="{00000000-0005-0000-0000-000091060000}"/>
    <cellStyle name="Millares 21" xfId="1685" xr:uid="{00000000-0005-0000-0000-000092060000}"/>
    <cellStyle name="Millares 22" xfId="1686" xr:uid="{00000000-0005-0000-0000-000093060000}"/>
    <cellStyle name="Millares 23" xfId="1687" xr:uid="{00000000-0005-0000-0000-000094060000}"/>
    <cellStyle name="Millares 24" xfId="1688" xr:uid="{00000000-0005-0000-0000-000095060000}"/>
    <cellStyle name="Millares 25" xfId="1689" xr:uid="{00000000-0005-0000-0000-000096060000}"/>
    <cellStyle name="Millares 26" xfId="1690" xr:uid="{00000000-0005-0000-0000-000097060000}"/>
    <cellStyle name="Millares 27" xfId="1691" xr:uid="{00000000-0005-0000-0000-000098060000}"/>
    <cellStyle name="Millares 28" xfId="1692" xr:uid="{00000000-0005-0000-0000-000099060000}"/>
    <cellStyle name="Millares 29" xfId="1693" xr:uid="{00000000-0005-0000-0000-00009A060000}"/>
    <cellStyle name="Millares 3" xfId="1694" xr:uid="{00000000-0005-0000-0000-00009B060000}"/>
    <cellStyle name="Millares 3 2" xfId="1695" xr:uid="{00000000-0005-0000-0000-00009C060000}"/>
    <cellStyle name="Millares 3 2 2" xfId="1696" xr:uid="{00000000-0005-0000-0000-00009D060000}"/>
    <cellStyle name="Millares 3 3" xfId="1697" xr:uid="{00000000-0005-0000-0000-00009E060000}"/>
    <cellStyle name="Millares 3 3 2" xfId="1698" xr:uid="{00000000-0005-0000-0000-00009F060000}"/>
    <cellStyle name="Millares 3 4" xfId="1699" xr:uid="{00000000-0005-0000-0000-0000A0060000}"/>
    <cellStyle name="Millares 30" xfId="1700" xr:uid="{00000000-0005-0000-0000-0000A1060000}"/>
    <cellStyle name="Millares 31" xfId="1701" xr:uid="{00000000-0005-0000-0000-0000A2060000}"/>
    <cellStyle name="Millares 32" xfId="1702" xr:uid="{00000000-0005-0000-0000-0000A3060000}"/>
    <cellStyle name="Millares 33" xfId="1703" xr:uid="{00000000-0005-0000-0000-0000A4060000}"/>
    <cellStyle name="Millares 34" xfId="1704" xr:uid="{00000000-0005-0000-0000-0000A5060000}"/>
    <cellStyle name="Millares 35" xfId="1705" xr:uid="{00000000-0005-0000-0000-0000A6060000}"/>
    <cellStyle name="Millares 4" xfId="1706" xr:uid="{00000000-0005-0000-0000-0000A7060000}"/>
    <cellStyle name="Millares 4 10" xfId="1707" xr:uid="{00000000-0005-0000-0000-0000A8060000}"/>
    <cellStyle name="Millares 4 11" xfId="1708" xr:uid="{00000000-0005-0000-0000-0000A9060000}"/>
    <cellStyle name="Millares 4 12" xfId="1709" xr:uid="{00000000-0005-0000-0000-0000AA060000}"/>
    <cellStyle name="Millares 4 13" xfId="1710" xr:uid="{00000000-0005-0000-0000-0000AB060000}"/>
    <cellStyle name="Millares 4 2" xfId="1711" xr:uid="{00000000-0005-0000-0000-0000AC060000}"/>
    <cellStyle name="Millares 4 2 2" xfId="1712" xr:uid="{00000000-0005-0000-0000-0000AD060000}"/>
    <cellStyle name="Millares 4 3" xfId="1713" xr:uid="{00000000-0005-0000-0000-0000AE060000}"/>
    <cellStyle name="Millares 4 4" xfId="1714" xr:uid="{00000000-0005-0000-0000-0000AF060000}"/>
    <cellStyle name="Millares 4 5" xfId="1715" xr:uid="{00000000-0005-0000-0000-0000B0060000}"/>
    <cellStyle name="Millares 4 6" xfId="1716" xr:uid="{00000000-0005-0000-0000-0000B1060000}"/>
    <cellStyle name="Millares 4 7" xfId="1717" xr:uid="{00000000-0005-0000-0000-0000B2060000}"/>
    <cellStyle name="Millares 4 8" xfId="1718" xr:uid="{00000000-0005-0000-0000-0000B3060000}"/>
    <cellStyle name="Millares 4 9" xfId="1719" xr:uid="{00000000-0005-0000-0000-0000B4060000}"/>
    <cellStyle name="Millares 5" xfId="1720" xr:uid="{00000000-0005-0000-0000-0000B5060000}"/>
    <cellStyle name="Millares 5 10" xfId="1721" xr:uid="{00000000-0005-0000-0000-0000B6060000}"/>
    <cellStyle name="Millares 5 11" xfId="1722" xr:uid="{00000000-0005-0000-0000-0000B7060000}"/>
    <cellStyle name="Millares 5 12" xfId="1723" xr:uid="{00000000-0005-0000-0000-0000B8060000}"/>
    <cellStyle name="Millares 5 2" xfId="1724" xr:uid="{00000000-0005-0000-0000-0000B9060000}"/>
    <cellStyle name="Millares 5 2 2" xfId="1725" xr:uid="{00000000-0005-0000-0000-0000BA060000}"/>
    <cellStyle name="Millares 5 3" xfId="1726" xr:uid="{00000000-0005-0000-0000-0000BB060000}"/>
    <cellStyle name="Millares 5 4" xfId="1727" xr:uid="{00000000-0005-0000-0000-0000BC060000}"/>
    <cellStyle name="Millares 5 5" xfId="1728" xr:uid="{00000000-0005-0000-0000-0000BD060000}"/>
    <cellStyle name="Millares 5 6" xfId="1729" xr:uid="{00000000-0005-0000-0000-0000BE060000}"/>
    <cellStyle name="Millares 5 7" xfId="1730" xr:uid="{00000000-0005-0000-0000-0000BF060000}"/>
    <cellStyle name="Millares 5 8" xfId="1731" xr:uid="{00000000-0005-0000-0000-0000C0060000}"/>
    <cellStyle name="Millares 5 9" xfId="1732" xr:uid="{00000000-0005-0000-0000-0000C1060000}"/>
    <cellStyle name="Millares 6" xfId="1733" xr:uid="{00000000-0005-0000-0000-0000C2060000}"/>
    <cellStyle name="Millares 6 2" xfId="1734" xr:uid="{00000000-0005-0000-0000-0000C3060000}"/>
    <cellStyle name="Millares 7" xfId="1735" xr:uid="{00000000-0005-0000-0000-0000C4060000}"/>
    <cellStyle name="Millares 7 2" xfId="1736" xr:uid="{00000000-0005-0000-0000-0000C5060000}"/>
    <cellStyle name="Millares 8 2" xfId="1737" xr:uid="{00000000-0005-0000-0000-0000C6060000}"/>
    <cellStyle name="Millares 9" xfId="1738" xr:uid="{00000000-0005-0000-0000-0000C7060000}"/>
    <cellStyle name="Millares 9 2" xfId="1739" xr:uid="{00000000-0005-0000-0000-0000C8060000}"/>
    <cellStyle name="Moneda 2" xfId="1740" xr:uid="{00000000-0005-0000-0000-0000C9060000}"/>
    <cellStyle name="Moneda 2 2" xfId="1741" xr:uid="{00000000-0005-0000-0000-0000CA060000}"/>
    <cellStyle name="Moneda 2 2 2" xfId="1742" xr:uid="{00000000-0005-0000-0000-0000CB060000}"/>
    <cellStyle name="Moneda 2 3" xfId="1743" xr:uid="{00000000-0005-0000-0000-0000CC060000}"/>
    <cellStyle name="Moneda 2 3 2" xfId="1744" xr:uid="{00000000-0005-0000-0000-0000CD060000}"/>
    <cellStyle name="Moneda 2 4" xfId="1745" xr:uid="{00000000-0005-0000-0000-0000CE060000}"/>
    <cellStyle name="Moneda 2 4 2" xfId="1746" xr:uid="{00000000-0005-0000-0000-0000CF060000}"/>
    <cellStyle name="Moneda 2 5" xfId="1747" xr:uid="{00000000-0005-0000-0000-0000D0060000}"/>
    <cellStyle name="Moneda 3" xfId="1748" xr:uid="{00000000-0005-0000-0000-0000D1060000}"/>
    <cellStyle name="Moneda 3 2" xfId="1749" xr:uid="{00000000-0005-0000-0000-0000D2060000}"/>
    <cellStyle name="Moneda 3 2 2" xfId="1750" xr:uid="{00000000-0005-0000-0000-0000D3060000}"/>
    <cellStyle name="Moneda 3 3" xfId="1751" xr:uid="{00000000-0005-0000-0000-0000D4060000}"/>
    <cellStyle name="Moneda 4" xfId="1752" xr:uid="{00000000-0005-0000-0000-0000D5060000}"/>
    <cellStyle name="Moneda 4 2" xfId="1753" xr:uid="{00000000-0005-0000-0000-0000D6060000}"/>
    <cellStyle name="Moneda 4 2 2" xfId="1754" xr:uid="{00000000-0005-0000-0000-0000D7060000}"/>
    <cellStyle name="Moneda 4 3" xfId="1755" xr:uid="{00000000-0005-0000-0000-0000D8060000}"/>
    <cellStyle name="Moneda 5" xfId="1756" xr:uid="{00000000-0005-0000-0000-0000D9060000}"/>
    <cellStyle name="Moneda 5 2" xfId="1757" xr:uid="{00000000-0005-0000-0000-0000DA060000}"/>
    <cellStyle name="Moneda 5 2 2" xfId="1758" xr:uid="{00000000-0005-0000-0000-0000DB060000}"/>
    <cellStyle name="Moneda 5 3" xfId="1759" xr:uid="{00000000-0005-0000-0000-0000DC060000}"/>
    <cellStyle name="Moneda 6" xfId="1760" xr:uid="{00000000-0005-0000-0000-0000DD060000}"/>
    <cellStyle name="Moneda 6 2" xfId="1761" xr:uid="{00000000-0005-0000-0000-0000DE060000}"/>
    <cellStyle name="Moneda 7" xfId="1762" xr:uid="{00000000-0005-0000-0000-0000DF060000}"/>
    <cellStyle name="Moneda 7 2" xfId="1763" xr:uid="{00000000-0005-0000-0000-0000E0060000}"/>
    <cellStyle name="Moneda 7 2 2" xfId="1764" xr:uid="{00000000-0005-0000-0000-0000E1060000}"/>
    <cellStyle name="Moneda 7 2 2 2" xfId="1765" xr:uid="{00000000-0005-0000-0000-0000E2060000}"/>
    <cellStyle name="Moneda 7 2 3" xfId="1766" xr:uid="{00000000-0005-0000-0000-0000E3060000}"/>
    <cellStyle name="Moneda 7 3" xfId="1767" xr:uid="{00000000-0005-0000-0000-0000E4060000}"/>
    <cellStyle name="Moneda 7 3 2" xfId="1768" xr:uid="{00000000-0005-0000-0000-0000E5060000}"/>
    <cellStyle name="Moneda 7 4" xfId="1769" xr:uid="{00000000-0005-0000-0000-0000E6060000}"/>
    <cellStyle name="Moneda 8" xfId="1770" xr:uid="{00000000-0005-0000-0000-0000E7060000}"/>
    <cellStyle name="Moneda 8 2" xfId="1771" xr:uid="{00000000-0005-0000-0000-0000E8060000}"/>
    <cellStyle name="Neutral 2" xfId="1772" xr:uid="{00000000-0005-0000-0000-0000E9060000}"/>
    <cellStyle name="Neutral 2 10" xfId="1773" xr:uid="{00000000-0005-0000-0000-0000EA060000}"/>
    <cellStyle name="Neutral 2 11" xfId="1774" xr:uid="{00000000-0005-0000-0000-0000EB060000}"/>
    <cellStyle name="Neutral 2 12" xfId="1775" xr:uid="{00000000-0005-0000-0000-0000EC060000}"/>
    <cellStyle name="Neutral 2 13" xfId="1776" xr:uid="{00000000-0005-0000-0000-0000ED060000}"/>
    <cellStyle name="Neutral 2 2" xfId="1777" xr:uid="{00000000-0005-0000-0000-0000EE060000}"/>
    <cellStyle name="Neutral 2 3" xfId="1778" xr:uid="{00000000-0005-0000-0000-0000EF060000}"/>
    <cellStyle name="Neutral 2 4" xfId="1779" xr:uid="{00000000-0005-0000-0000-0000F0060000}"/>
    <cellStyle name="Neutral 2 5" xfId="1780" xr:uid="{00000000-0005-0000-0000-0000F1060000}"/>
    <cellStyle name="Neutral 2 6" xfId="1781" xr:uid="{00000000-0005-0000-0000-0000F2060000}"/>
    <cellStyle name="Neutral 2 7" xfId="1782" xr:uid="{00000000-0005-0000-0000-0000F3060000}"/>
    <cellStyle name="Neutral 2 8" xfId="1783" xr:uid="{00000000-0005-0000-0000-0000F4060000}"/>
    <cellStyle name="Neutral 2 9" xfId="1784" xr:uid="{00000000-0005-0000-0000-0000F5060000}"/>
    <cellStyle name="Neutral 3" xfId="1785" xr:uid="{00000000-0005-0000-0000-0000F6060000}"/>
    <cellStyle name="Neutral 3 10" xfId="1786" xr:uid="{00000000-0005-0000-0000-0000F7060000}"/>
    <cellStyle name="Neutral 3 11" xfId="1787" xr:uid="{00000000-0005-0000-0000-0000F8060000}"/>
    <cellStyle name="Neutral 3 12" xfId="1788" xr:uid="{00000000-0005-0000-0000-0000F9060000}"/>
    <cellStyle name="Neutral 3 13" xfId="1789" xr:uid="{00000000-0005-0000-0000-0000FA060000}"/>
    <cellStyle name="Neutral 3 2" xfId="1790" xr:uid="{00000000-0005-0000-0000-0000FB060000}"/>
    <cellStyle name="Neutral 3 3" xfId="1791" xr:uid="{00000000-0005-0000-0000-0000FC060000}"/>
    <cellStyle name="Neutral 3 4" xfId="1792" xr:uid="{00000000-0005-0000-0000-0000FD060000}"/>
    <cellStyle name="Neutral 3 5" xfId="1793" xr:uid="{00000000-0005-0000-0000-0000FE060000}"/>
    <cellStyle name="Neutral 3 6" xfId="1794" xr:uid="{00000000-0005-0000-0000-0000FF060000}"/>
    <cellStyle name="Neutral 3 7" xfId="1795" xr:uid="{00000000-0005-0000-0000-000000070000}"/>
    <cellStyle name="Neutral 3 8" xfId="1796" xr:uid="{00000000-0005-0000-0000-000001070000}"/>
    <cellStyle name="Neutral 3 9" xfId="1797" xr:uid="{00000000-0005-0000-0000-000002070000}"/>
    <cellStyle name="Neutral 4 10" xfId="1798" xr:uid="{00000000-0005-0000-0000-000003070000}"/>
    <cellStyle name="Neutral 4 11" xfId="1799" xr:uid="{00000000-0005-0000-0000-000004070000}"/>
    <cellStyle name="Neutral 4 12" xfId="1800" xr:uid="{00000000-0005-0000-0000-000005070000}"/>
    <cellStyle name="Neutral 4 13" xfId="1801" xr:uid="{00000000-0005-0000-0000-000006070000}"/>
    <cellStyle name="Neutral 4 2" xfId="1802" xr:uid="{00000000-0005-0000-0000-000007070000}"/>
    <cellStyle name="Neutral 4 3" xfId="1803" xr:uid="{00000000-0005-0000-0000-000008070000}"/>
    <cellStyle name="Neutral 4 4" xfId="1804" xr:uid="{00000000-0005-0000-0000-000009070000}"/>
    <cellStyle name="Neutral 4 5" xfId="1805" xr:uid="{00000000-0005-0000-0000-00000A070000}"/>
    <cellStyle name="Neutral 4 6" xfId="1806" xr:uid="{00000000-0005-0000-0000-00000B070000}"/>
    <cellStyle name="Neutral 4 7" xfId="1807" xr:uid="{00000000-0005-0000-0000-00000C070000}"/>
    <cellStyle name="Neutral 4 8" xfId="1808" xr:uid="{00000000-0005-0000-0000-00000D070000}"/>
    <cellStyle name="Neutral 4 9" xfId="1809" xr:uid="{00000000-0005-0000-0000-00000E070000}"/>
    <cellStyle name="Neutral 5 10" xfId="1810" xr:uid="{00000000-0005-0000-0000-00000F070000}"/>
    <cellStyle name="Neutral 5 11" xfId="1811" xr:uid="{00000000-0005-0000-0000-000010070000}"/>
    <cellStyle name="Neutral 5 12" xfId="1812" xr:uid="{00000000-0005-0000-0000-000011070000}"/>
    <cellStyle name="Neutral 5 2" xfId="1813" xr:uid="{00000000-0005-0000-0000-000012070000}"/>
    <cellStyle name="Neutral 5 3" xfId="1814" xr:uid="{00000000-0005-0000-0000-000013070000}"/>
    <cellStyle name="Neutral 5 4" xfId="1815" xr:uid="{00000000-0005-0000-0000-000014070000}"/>
    <cellStyle name="Neutral 5 5" xfId="1816" xr:uid="{00000000-0005-0000-0000-000015070000}"/>
    <cellStyle name="Neutral 5 6" xfId="1817" xr:uid="{00000000-0005-0000-0000-000016070000}"/>
    <cellStyle name="Neutral 5 7" xfId="1818" xr:uid="{00000000-0005-0000-0000-000017070000}"/>
    <cellStyle name="Neutral 5 8" xfId="1819" xr:uid="{00000000-0005-0000-0000-000018070000}"/>
    <cellStyle name="Neutral 5 9" xfId="1820" xr:uid="{00000000-0005-0000-0000-000019070000}"/>
    <cellStyle name="Normal" xfId="0" builtinId="0"/>
    <cellStyle name="Normal 10" xfId="5" xr:uid="{00000000-0005-0000-0000-00001B070000}"/>
    <cellStyle name="Normal 10 2" xfId="1821" xr:uid="{00000000-0005-0000-0000-00001C070000}"/>
    <cellStyle name="Normal 10 2 2" xfId="1822" xr:uid="{00000000-0005-0000-0000-00001D070000}"/>
    <cellStyle name="Normal 10 2 3" xfId="1823" xr:uid="{00000000-0005-0000-0000-00001E070000}"/>
    <cellStyle name="Normal 10 2 3 2" xfId="1824" xr:uid="{00000000-0005-0000-0000-00001F070000}"/>
    <cellStyle name="Normal 10 2 4" xfId="1825" xr:uid="{00000000-0005-0000-0000-000020070000}"/>
    <cellStyle name="Normal 10 2 5" xfId="1826" xr:uid="{00000000-0005-0000-0000-000021070000}"/>
    <cellStyle name="Normal 10 2 6" xfId="1827" xr:uid="{00000000-0005-0000-0000-000022070000}"/>
    <cellStyle name="Normal 11" xfId="1828" xr:uid="{00000000-0005-0000-0000-000023070000}"/>
    <cellStyle name="Normal 11 2" xfId="1829" xr:uid="{00000000-0005-0000-0000-000024070000}"/>
    <cellStyle name="Normal 12" xfId="1830" xr:uid="{00000000-0005-0000-0000-000025070000}"/>
    <cellStyle name="Normal 13" xfId="1831" xr:uid="{00000000-0005-0000-0000-000026070000}"/>
    <cellStyle name="Normal 14" xfId="1832" xr:uid="{00000000-0005-0000-0000-000027070000}"/>
    <cellStyle name="Normal 15" xfId="1833" xr:uid="{00000000-0005-0000-0000-000028070000}"/>
    <cellStyle name="Normal 16" xfId="1834" xr:uid="{00000000-0005-0000-0000-000029070000}"/>
    <cellStyle name="Normal 17" xfId="1835" xr:uid="{00000000-0005-0000-0000-00002A070000}"/>
    <cellStyle name="Normal 18" xfId="1836" xr:uid="{00000000-0005-0000-0000-00002B070000}"/>
    <cellStyle name="Normal 19" xfId="1837" xr:uid="{00000000-0005-0000-0000-00002C070000}"/>
    <cellStyle name="Normal 2" xfId="1838" xr:uid="{00000000-0005-0000-0000-00002D070000}"/>
    <cellStyle name="Normal 2 10" xfId="1839" xr:uid="{00000000-0005-0000-0000-00002E070000}"/>
    <cellStyle name="Normal 2 11" xfId="1840" xr:uid="{00000000-0005-0000-0000-00002F070000}"/>
    <cellStyle name="Normal 2 12" xfId="1841" xr:uid="{00000000-0005-0000-0000-000030070000}"/>
    <cellStyle name="Normal 2 13" xfId="1842" xr:uid="{00000000-0005-0000-0000-000031070000}"/>
    <cellStyle name="Normal 2 14" xfId="1843" xr:uid="{00000000-0005-0000-0000-000032070000}"/>
    <cellStyle name="Normal 2 15" xfId="1844" xr:uid="{00000000-0005-0000-0000-000033070000}"/>
    <cellStyle name="Normal 2 16" xfId="1845" xr:uid="{00000000-0005-0000-0000-000034070000}"/>
    <cellStyle name="Normal 2 17" xfId="1846" xr:uid="{00000000-0005-0000-0000-000035070000}"/>
    <cellStyle name="Normal 2 18" xfId="1847" xr:uid="{00000000-0005-0000-0000-000036070000}"/>
    <cellStyle name="Normal 2 19" xfId="1848" xr:uid="{00000000-0005-0000-0000-000037070000}"/>
    <cellStyle name="Normal 2 2" xfId="1849" xr:uid="{00000000-0005-0000-0000-000038070000}"/>
    <cellStyle name="Normal 2 2 2" xfId="1850" xr:uid="{00000000-0005-0000-0000-000039070000}"/>
    <cellStyle name="Normal 2 2 3" xfId="1851" xr:uid="{00000000-0005-0000-0000-00003A070000}"/>
    <cellStyle name="Normal 2 2 4" xfId="1852" xr:uid="{00000000-0005-0000-0000-00003B070000}"/>
    <cellStyle name="Normal 2 2 5" xfId="2434" xr:uid="{00000000-0005-0000-0000-00003C070000}"/>
    <cellStyle name="Normal 2 20" xfId="1853" xr:uid="{00000000-0005-0000-0000-00003D070000}"/>
    <cellStyle name="Normal 2 21" xfId="1854" xr:uid="{00000000-0005-0000-0000-00003E070000}"/>
    <cellStyle name="Normal 2 22" xfId="1855" xr:uid="{00000000-0005-0000-0000-00003F070000}"/>
    <cellStyle name="Normal 2 23" xfId="1856" xr:uid="{00000000-0005-0000-0000-000040070000}"/>
    <cellStyle name="Normal 2 24" xfId="1857" xr:uid="{00000000-0005-0000-0000-000041070000}"/>
    <cellStyle name="Normal 2 24 2" xfId="1858" xr:uid="{00000000-0005-0000-0000-000042070000}"/>
    <cellStyle name="Normal 2 24 2 2" xfId="1859" xr:uid="{00000000-0005-0000-0000-000043070000}"/>
    <cellStyle name="Normal 2 24 2 3" xfId="3" xr:uid="{00000000-0005-0000-0000-000044070000}"/>
    <cellStyle name="Normal 2 3" xfId="1860" xr:uid="{00000000-0005-0000-0000-000045070000}"/>
    <cellStyle name="Normal 2 3 2" xfId="1861" xr:uid="{00000000-0005-0000-0000-000046070000}"/>
    <cellStyle name="Normal 2 4" xfId="1862" xr:uid="{00000000-0005-0000-0000-000047070000}"/>
    <cellStyle name="Normal 2 4 2" xfId="1863" xr:uid="{00000000-0005-0000-0000-000048070000}"/>
    <cellStyle name="Normal 2 5" xfId="1864" xr:uid="{00000000-0005-0000-0000-000049070000}"/>
    <cellStyle name="Normal 2 5 10" xfId="1865" xr:uid="{00000000-0005-0000-0000-00004A070000}"/>
    <cellStyle name="Normal 2 5 11" xfId="1866" xr:uid="{00000000-0005-0000-0000-00004B070000}"/>
    <cellStyle name="Normal 2 5 12" xfId="1867" xr:uid="{00000000-0005-0000-0000-00004C070000}"/>
    <cellStyle name="Normal 2 5 13" xfId="1868" xr:uid="{00000000-0005-0000-0000-00004D070000}"/>
    <cellStyle name="Normal 2 5 2" xfId="1869" xr:uid="{00000000-0005-0000-0000-00004E070000}"/>
    <cellStyle name="Normal 2 5 3" xfId="1870" xr:uid="{00000000-0005-0000-0000-00004F070000}"/>
    <cellStyle name="Normal 2 5 4" xfId="1871" xr:uid="{00000000-0005-0000-0000-000050070000}"/>
    <cellStyle name="Normal 2 5 5" xfId="1872" xr:uid="{00000000-0005-0000-0000-000051070000}"/>
    <cellStyle name="Normal 2 5 6" xfId="1873" xr:uid="{00000000-0005-0000-0000-000052070000}"/>
    <cellStyle name="Normal 2 5 7" xfId="1874" xr:uid="{00000000-0005-0000-0000-000053070000}"/>
    <cellStyle name="Normal 2 5 8" xfId="1875" xr:uid="{00000000-0005-0000-0000-000054070000}"/>
    <cellStyle name="Normal 2 5 9" xfId="1876" xr:uid="{00000000-0005-0000-0000-000055070000}"/>
    <cellStyle name="Normal 2 6" xfId="1877" xr:uid="{00000000-0005-0000-0000-000056070000}"/>
    <cellStyle name="Normal 2 7" xfId="1878" xr:uid="{00000000-0005-0000-0000-000057070000}"/>
    <cellStyle name="Normal 2 8" xfId="1879" xr:uid="{00000000-0005-0000-0000-000058070000}"/>
    <cellStyle name="Normal 2 9" xfId="1880" xr:uid="{00000000-0005-0000-0000-000059070000}"/>
    <cellStyle name="Normal 20" xfId="1881" xr:uid="{00000000-0005-0000-0000-00005A070000}"/>
    <cellStyle name="Normal 21" xfId="1882" xr:uid="{00000000-0005-0000-0000-00005B070000}"/>
    <cellStyle name="Normal 22" xfId="1883" xr:uid="{00000000-0005-0000-0000-00005C070000}"/>
    <cellStyle name="Normal 23" xfId="1884" xr:uid="{00000000-0005-0000-0000-00005D070000}"/>
    <cellStyle name="Normal 24" xfId="1885" xr:uid="{00000000-0005-0000-0000-00005E070000}"/>
    <cellStyle name="Normal 25" xfId="1886" xr:uid="{00000000-0005-0000-0000-00005F070000}"/>
    <cellStyle name="Normal 25 2" xfId="1887" xr:uid="{00000000-0005-0000-0000-000060070000}"/>
    <cellStyle name="Normal 25 2 2" xfId="1888" xr:uid="{00000000-0005-0000-0000-000061070000}"/>
    <cellStyle name="Normal 25 2 3" xfId="1889" xr:uid="{00000000-0005-0000-0000-000062070000}"/>
    <cellStyle name="Normal 26" xfId="1890" xr:uid="{00000000-0005-0000-0000-000063070000}"/>
    <cellStyle name="Normal 27" xfId="1891" xr:uid="{00000000-0005-0000-0000-000064070000}"/>
    <cellStyle name="Normal 28" xfId="1892" xr:uid="{00000000-0005-0000-0000-000065070000}"/>
    <cellStyle name="Normal 29" xfId="2427" xr:uid="{00000000-0005-0000-0000-000066070000}"/>
    <cellStyle name="Normal 3" xfId="1893" xr:uid="{00000000-0005-0000-0000-000067070000}"/>
    <cellStyle name="Normal 3 2" xfId="1894" xr:uid="{00000000-0005-0000-0000-000068070000}"/>
    <cellStyle name="Normal 3 2 2" xfId="1895" xr:uid="{00000000-0005-0000-0000-000069070000}"/>
    <cellStyle name="Normal 3 2 2 2" xfId="1896" xr:uid="{00000000-0005-0000-0000-00006A070000}"/>
    <cellStyle name="Normal 3 2 2 2 2" xfId="1897" xr:uid="{00000000-0005-0000-0000-00006B070000}"/>
    <cellStyle name="Normal 3 3" xfId="1898" xr:uid="{00000000-0005-0000-0000-00006C070000}"/>
    <cellStyle name="Normal 3 3 2" xfId="1899" xr:uid="{00000000-0005-0000-0000-00006D070000}"/>
    <cellStyle name="Normal 30" xfId="2428" xr:uid="{00000000-0005-0000-0000-00006E070000}"/>
    <cellStyle name="Normal 30 2" xfId="2432" xr:uid="{00000000-0005-0000-0000-00006F070000}"/>
    <cellStyle name="Normal 31" xfId="2429" xr:uid="{00000000-0005-0000-0000-000070070000}"/>
    <cellStyle name="Normal 32" xfId="2430" xr:uid="{00000000-0005-0000-0000-000071070000}"/>
    <cellStyle name="Normal 33" xfId="2433" xr:uid="{00000000-0005-0000-0000-000072070000}"/>
    <cellStyle name="Normal 4" xfId="1900" xr:uid="{00000000-0005-0000-0000-000073070000}"/>
    <cellStyle name="Normal 4 10" xfId="1901" xr:uid="{00000000-0005-0000-0000-000074070000}"/>
    <cellStyle name="Normal 4 11" xfId="1902" xr:uid="{00000000-0005-0000-0000-000075070000}"/>
    <cellStyle name="Normal 4 12" xfId="1903" xr:uid="{00000000-0005-0000-0000-000076070000}"/>
    <cellStyle name="Normal 4 13" xfId="1904" xr:uid="{00000000-0005-0000-0000-000077070000}"/>
    <cellStyle name="Normal 4 14" xfId="1905" xr:uid="{00000000-0005-0000-0000-000078070000}"/>
    <cellStyle name="Normal 4 15" xfId="1906" xr:uid="{00000000-0005-0000-0000-000079070000}"/>
    <cellStyle name="Normal 4 2" xfId="1907" xr:uid="{00000000-0005-0000-0000-00007A070000}"/>
    <cellStyle name="Normal 4 2 2" xfId="1908" xr:uid="{00000000-0005-0000-0000-00007B070000}"/>
    <cellStyle name="Normal 4 3" xfId="1909" xr:uid="{00000000-0005-0000-0000-00007C070000}"/>
    <cellStyle name="Normal 4 4" xfId="1910" xr:uid="{00000000-0005-0000-0000-00007D070000}"/>
    <cellStyle name="Normal 4 5" xfId="1911" xr:uid="{00000000-0005-0000-0000-00007E070000}"/>
    <cellStyle name="Normal 4 6" xfId="1912" xr:uid="{00000000-0005-0000-0000-00007F070000}"/>
    <cellStyle name="Normal 4 7" xfId="1913" xr:uid="{00000000-0005-0000-0000-000080070000}"/>
    <cellStyle name="Normal 4 8" xfId="1914" xr:uid="{00000000-0005-0000-0000-000081070000}"/>
    <cellStyle name="Normal 4 9" xfId="1915" xr:uid="{00000000-0005-0000-0000-000082070000}"/>
    <cellStyle name="Normal 5" xfId="1916" xr:uid="{00000000-0005-0000-0000-000083070000}"/>
    <cellStyle name="Normal 5 10" xfId="1917" xr:uid="{00000000-0005-0000-0000-000084070000}"/>
    <cellStyle name="Normal 5 11" xfId="1918" xr:uid="{00000000-0005-0000-0000-000085070000}"/>
    <cellStyle name="Normal 5 12" xfId="1919" xr:uid="{00000000-0005-0000-0000-000086070000}"/>
    <cellStyle name="Normal 5 13" xfId="1920" xr:uid="{00000000-0005-0000-0000-000087070000}"/>
    <cellStyle name="Normal 5 2" xfId="1921" xr:uid="{00000000-0005-0000-0000-000088070000}"/>
    <cellStyle name="Normal 5 2 2" xfId="1922" xr:uid="{00000000-0005-0000-0000-000089070000}"/>
    <cellStyle name="Normal 5 2 2 2" xfId="1923" xr:uid="{00000000-0005-0000-0000-00008A070000}"/>
    <cellStyle name="Normal 5 2 3" xfId="1924" xr:uid="{00000000-0005-0000-0000-00008B070000}"/>
    <cellStyle name="Normal 5 3" xfId="1925" xr:uid="{00000000-0005-0000-0000-00008C070000}"/>
    <cellStyle name="Normal 5 3 2" xfId="1926" xr:uid="{00000000-0005-0000-0000-00008D070000}"/>
    <cellStyle name="Normal 5 3 2 2" xfId="1927" xr:uid="{00000000-0005-0000-0000-00008E070000}"/>
    <cellStyle name="Normal 5 3 3" xfId="1928" xr:uid="{00000000-0005-0000-0000-00008F070000}"/>
    <cellStyle name="Normal 5 4" xfId="1929" xr:uid="{00000000-0005-0000-0000-000090070000}"/>
    <cellStyle name="Normal 5 4 2" xfId="1930" xr:uid="{00000000-0005-0000-0000-000091070000}"/>
    <cellStyle name="Normal 5 5" xfId="1931" xr:uid="{00000000-0005-0000-0000-000092070000}"/>
    <cellStyle name="Normal 5 6" xfId="1932" xr:uid="{00000000-0005-0000-0000-000093070000}"/>
    <cellStyle name="Normal 5 7" xfId="1933" xr:uid="{00000000-0005-0000-0000-000094070000}"/>
    <cellStyle name="Normal 5 8" xfId="1934" xr:uid="{00000000-0005-0000-0000-000095070000}"/>
    <cellStyle name="Normal 5 9" xfId="1935" xr:uid="{00000000-0005-0000-0000-000096070000}"/>
    <cellStyle name="Normal 6" xfId="1936" xr:uid="{00000000-0005-0000-0000-000097070000}"/>
    <cellStyle name="Normal 6 2" xfId="1937" xr:uid="{00000000-0005-0000-0000-000098070000}"/>
    <cellStyle name="Normal 6 2 2" xfId="1938" xr:uid="{00000000-0005-0000-0000-000099070000}"/>
    <cellStyle name="Normal 6 3" xfId="1939" xr:uid="{00000000-0005-0000-0000-00009A070000}"/>
    <cellStyle name="Normal 7" xfId="1940" xr:uid="{00000000-0005-0000-0000-00009B070000}"/>
    <cellStyle name="Normal 7 2" xfId="1941" xr:uid="{00000000-0005-0000-0000-00009C070000}"/>
    <cellStyle name="Normal 7 2 2" xfId="1942" xr:uid="{00000000-0005-0000-0000-00009D070000}"/>
    <cellStyle name="Normal 7 3" xfId="1943" xr:uid="{00000000-0005-0000-0000-00009E070000}"/>
    <cellStyle name="Normal 7 4" xfId="1944" xr:uid="{00000000-0005-0000-0000-00009F070000}"/>
    <cellStyle name="Normal 8" xfId="1945" xr:uid="{00000000-0005-0000-0000-0000A0070000}"/>
    <cellStyle name="Normal 8 2" xfId="1946" xr:uid="{00000000-0005-0000-0000-0000A1070000}"/>
    <cellStyle name="Normal 8 2 2" xfId="1947" xr:uid="{00000000-0005-0000-0000-0000A2070000}"/>
    <cellStyle name="Normal 8 2 2 2" xfId="1948" xr:uid="{00000000-0005-0000-0000-0000A3070000}"/>
    <cellStyle name="Normal 8 2 3" xfId="1949" xr:uid="{00000000-0005-0000-0000-0000A4070000}"/>
    <cellStyle name="Normal 8 3" xfId="1950" xr:uid="{00000000-0005-0000-0000-0000A5070000}"/>
    <cellStyle name="Normal 8 3 2" xfId="1951" xr:uid="{00000000-0005-0000-0000-0000A6070000}"/>
    <cellStyle name="Normal 8 4" xfId="1952" xr:uid="{00000000-0005-0000-0000-0000A7070000}"/>
    <cellStyle name="Normal 9" xfId="4" xr:uid="{00000000-0005-0000-0000-0000A8070000}"/>
    <cellStyle name="Normal 9 2" xfId="1953" xr:uid="{00000000-0005-0000-0000-0000A9070000}"/>
    <cellStyle name="Normal 9 2 2" xfId="1954" xr:uid="{00000000-0005-0000-0000-0000AA070000}"/>
    <cellStyle name="Normal 9 3" xfId="1955" xr:uid="{00000000-0005-0000-0000-0000AB070000}"/>
    <cellStyle name="Notas 2" xfId="1956" xr:uid="{00000000-0005-0000-0000-0000AC070000}"/>
    <cellStyle name="Notas 2 10" xfId="1957" xr:uid="{00000000-0005-0000-0000-0000AD070000}"/>
    <cellStyle name="Notas 2 11" xfId="1958" xr:uid="{00000000-0005-0000-0000-0000AE070000}"/>
    <cellStyle name="Notas 2 12" xfId="1959" xr:uid="{00000000-0005-0000-0000-0000AF070000}"/>
    <cellStyle name="Notas 2 13" xfId="1960" xr:uid="{00000000-0005-0000-0000-0000B0070000}"/>
    <cellStyle name="Notas 2 2" xfId="1961" xr:uid="{00000000-0005-0000-0000-0000B1070000}"/>
    <cellStyle name="Notas 2 3" xfId="1962" xr:uid="{00000000-0005-0000-0000-0000B2070000}"/>
    <cellStyle name="Notas 2 4" xfId="1963" xr:uid="{00000000-0005-0000-0000-0000B3070000}"/>
    <cellStyle name="Notas 2 5" xfId="1964" xr:uid="{00000000-0005-0000-0000-0000B4070000}"/>
    <cellStyle name="Notas 2 6" xfId="1965" xr:uid="{00000000-0005-0000-0000-0000B5070000}"/>
    <cellStyle name="Notas 2 7" xfId="1966" xr:uid="{00000000-0005-0000-0000-0000B6070000}"/>
    <cellStyle name="Notas 2 8" xfId="1967" xr:uid="{00000000-0005-0000-0000-0000B7070000}"/>
    <cellStyle name="Notas 2 9" xfId="1968" xr:uid="{00000000-0005-0000-0000-0000B8070000}"/>
    <cellStyle name="Notas 3" xfId="1969" xr:uid="{00000000-0005-0000-0000-0000B9070000}"/>
    <cellStyle name="Notas 3 10" xfId="1970" xr:uid="{00000000-0005-0000-0000-0000BA070000}"/>
    <cellStyle name="Notas 3 11" xfId="1971" xr:uid="{00000000-0005-0000-0000-0000BB070000}"/>
    <cellStyle name="Notas 3 12" xfId="1972" xr:uid="{00000000-0005-0000-0000-0000BC070000}"/>
    <cellStyle name="Notas 3 13" xfId="1973" xr:uid="{00000000-0005-0000-0000-0000BD070000}"/>
    <cellStyle name="Notas 3 2" xfId="1974" xr:uid="{00000000-0005-0000-0000-0000BE070000}"/>
    <cellStyle name="Notas 3 3" xfId="1975" xr:uid="{00000000-0005-0000-0000-0000BF070000}"/>
    <cellStyle name="Notas 3 4" xfId="1976" xr:uid="{00000000-0005-0000-0000-0000C0070000}"/>
    <cellStyle name="Notas 3 5" xfId="1977" xr:uid="{00000000-0005-0000-0000-0000C1070000}"/>
    <cellStyle name="Notas 3 6" xfId="1978" xr:uid="{00000000-0005-0000-0000-0000C2070000}"/>
    <cellStyle name="Notas 3 7" xfId="1979" xr:uid="{00000000-0005-0000-0000-0000C3070000}"/>
    <cellStyle name="Notas 3 8" xfId="1980" xr:uid="{00000000-0005-0000-0000-0000C4070000}"/>
    <cellStyle name="Notas 3 9" xfId="1981" xr:uid="{00000000-0005-0000-0000-0000C5070000}"/>
    <cellStyle name="Notas 4 10" xfId="1982" xr:uid="{00000000-0005-0000-0000-0000C6070000}"/>
    <cellStyle name="Notas 4 11" xfId="1983" xr:uid="{00000000-0005-0000-0000-0000C7070000}"/>
    <cellStyle name="Notas 4 12" xfId="1984" xr:uid="{00000000-0005-0000-0000-0000C8070000}"/>
    <cellStyle name="Notas 4 13" xfId="1985" xr:uid="{00000000-0005-0000-0000-0000C9070000}"/>
    <cellStyle name="Notas 4 2" xfId="1986" xr:uid="{00000000-0005-0000-0000-0000CA070000}"/>
    <cellStyle name="Notas 4 3" xfId="1987" xr:uid="{00000000-0005-0000-0000-0000CB070000}"/>
    <cellStyle name="Notas 4 4" xfId="1988" xr:uid="{00000000-0005-0000-0000-0000CC070000}"/>
    <cellStyle name="Notas 4 5" xfId="1989" xr:uid="{00000000-0005-0000-0000-0000CD070000}"/>
    <cellStyle name="Notas 4 6" xfId="1990" xr:uid="{00000000-0005-0000-0000-0000CE070000}"/>
    <cellStyle name="Notas 4 7" xfId="1991" xr:uid="{00000000-0005-0000-0000-0000CF070000}"/>
    <cellStyle name="Notas 4 8" xfId="1992" xr:uid="{00000000-0005-0000-0000-0000D0070000}"/>
    <cellStyle name="Notas 4 9" xfId="1993" xr:uid="{00000000-0005-0000-0000-0000D1070000}"/>
    <cellStyle name="Notas 5 10" xfId="1994" xr:uid="{00000000-0005-0000-0000-0000D2070000}"/>
    <cellStyle name="Notas 5 11" xfId="1995" xr:uid="{00000000-0005-0000-0000-0000D3070000}"/>
    <cellStyle name="Notas 5 12" xfId="1996" xr:uid="{00000000-0005-0000-0000-0000D4070000}"/>
    <cellStyle name="Notas 5 2" xfId="1997" xr:uid="{00000000-0005-0000-0000-0000D5070000}"/>
    <cellStyle name="Notas 5 3" xfId="1998" xr:uid="{00000000-0005-0000-0000-0000D6070000}"/>
    <cellStyle name="Notas 5 4" xfId="1999" xr:uid="{00000000-0005-0000-0000-0000D7070000}"/>
    <cellStyle name="Notas 5 5" xfId="2000" xr:uid="{00000000-0005-0000-0000-0000D8070000}"/>
    <cellStyle name="Notas 5 6" xfId="2001" xr:uid="{00000000-0005-0000-0000-0000D9070000}"/>
    <cellStyle name="Notas 5 7" xfId="2002" xr:uid="{00000000-0005-0000-0000-0000DA070000}"/>
    <cellStyle name="Notas 5 8" xfId="2003" xr:uid="{00000000-0005-0000-0000-0000DB070000}"/>
    <cellStyle name="Notas 5 9" xfId="2004" xr:uid="{00000000-0005-0000-0000-0000DC070000}"/>
    <cellStyle name="Note 2" xfId="2005" xr:uid="{00000000-0005-0000-0000-0000DD070000}"/>
    <cellStyle name="Output 2" xfId="2006" xr:uid="{00000000-0005-0000-0000-0000DE070000}"/>
    <cellStyle name="Pared" xfId="2007" xr:uid="{00000000-0005-0000-0000-0000DF070000}"/>
    <cellStyle name="Percent 2" xfId="2008" xr:uid="{00000000-0005-0000-0000-0000E0070000}"/>
    <cellStyle name="Percent 3" xfId="2009" xr:uid="{00000000-0005-0000-0000-0000E1070000}"/>
    <cellStyle name="Porcentaje" xfId="2426" builtinId="5"/>
    <cellStyle name="Porcentaje 2" xfId="2010" xr:uid="{00000000-0005-0000-0000-0000E3070000}"/>
    <cellStyle name="Porcentaje 2 2" xfId="2011" xr:uid="{00000000-0005-0000-0000-0000E4070000}"/>
    <cellStyle name="Porcentual 2" xfId="2012" xr:uid="{00000000-0005-0000-0000-0000E5070000}"/>
    <cellStyle name="Porcentual 2 2" xfId="2013" xr:uid="{00000000-0005-0000-0000-0000E6070000}"/>
    <cellStyle name="Porcentual 2 3" xfId="2014" xr:uid="{00000000-0005-0000-0000-0000E7070000}"/>
    <cellStyle name="Porcentual 3" xfId="2015" xr:uid="{00000000-0005-0000-0000-0000E8070000}"/>
    <cellStyle name="Porcentual 3 2" xfId="2016" xr:uid="{00000000-0005-0000-0000-0000E9070000}"/>
    <cellStyle name="Porcentual 3 2 2" xfId="2017" xr:uid="{00000000-0005-0000-0000-0000EA070000}"/>
    <cellStyle name="Porcentual 3 3" xfId="2018" xr:uid="{00000000-0005-0000-0000-0000EB070000}"/>
    <cellStyle name="Porcentual 4" xfId="2019" xr:uid="{00000000-0005-0000-0000-0000EC070000}"/>
    <cellStyle name="Porcentual 4 2" xfId="2020" xr:uid="{00000000-0005-0000-0000-0000ED070000}"/>
    <cellStyle name="Porcentual 4 2 2" xfId="2021" xr:uid="{00000000-0005-0000-0000-0000EE070000}"/>
    <cellStyle name="Porcentual 4 3" xfId="2022" xr:uid="{00000000-0005-0000-0000-0000EF070000}"/>
    <cellStyle name="Porcentual 5" xfId="2023" xr:uid="{00000000-0005-0000-0000-0000F0070000}"/>
    <cellStyle name="Porcentual 6" xfId="2024" xr:uid="{00000000-0005-0000-0000-0000F1070000}"/>
    <cellStyle name="Salida 2" xfId="2025" xr:uid="{00000000-0005-0000-0000-0000F2070000}"/>
    <cellStyle name="Salida 2 10" xfId="2026" xr:uid="{00000000-0005-0000-0000-0000F3070000}"/>
    <cellStyle name="Salida 2 11" xfId="2027" xr:uid="{00000000-0005-0000-0000-0000F4070000}"/>
    <cellStyle name="Salida 2 12" xfId="2028" xr:uid="{00000000-0005-0000-0000-0000F5070000}"/>
    <cellStyle name="Salida 2 13" xfId="2029" xr:uid="{00000000-0005-0000-0000-0000F6070000}"/>
    <cellStyle name="Salida 2 2" xfId="2030" xr:uid="{00000000-0005-0000-0000-0000F7070000}"/>
    <cellStyle name="Salida 2 2 2" xfId="2031" xr:uid="{00000000-0005-0000-0000-0000F8070000}"/>
    <cellStyle name="Salida 2 3" xfId="2032" xr:uid="{00000000-0005-0000-0000-0000F9070000}"/>
    <cellStyle name="Salida 2 4" xfId="2033" xr:uid="{00000000-0005-0000-0000-0000FA070000}"/>
    <cellStyle name="Salida 2 5" xfId="2034" xr:uid="{00000000-0005-0000-0000-0000FB070000}"/>
    <cellStyle name="Salida 2 6" xfId="2035" xr:uid="{00000000-0005-0000-0000-0000FC070000}"/>
    <cellStyle name="Salida 2 7" xfId="2036" xr:uid="{00000000-0005-0000-0000-0000FD070000}"/>
    <cellStyle name="Salida 2 8" xfId="2037" xr:uid="{00000000-0005-0000-0000-0000FE070000}"/>
    <cellStyle name="Salida 2 9" xfId="2038" xr:uid="{00000000-0005-0000-0000-0000FF070000}"/>
    <cellStyle name="Salida 3" xfId="2039" xr:uid="{00000000-0005-0000-0000-000000080000}"/>
    <cellStyle name="Salida 3 10" xfId="2040" xr:uid="{00000000-0005-0000-0000-000001080000}"/>
    <cellStyle name="Salida 3 11" xfId="2041" xr:uid="{00000000-0005-0000-0000-000002080000}"/>
    <cellStyle name="Salida 3 12" xfId="2042" xr:uid="{00000000-0005-0000-0000-000003080000}"/>
    <cellStyle name="Salida 3 13" xfId="2043" xr:uid="{00000000-0005-0000-0000-000004080000}"/>
    <cellStyle name="Salida 3 2" xfId="2044" xr:uid="{00000000-0005-0000-0000-000005080000}"/>
    <cellStyle name="Salida 3 3" xfId="2045" xr:uid="{00000000-0005-0000-0000-000006080000}"/>
    <cellStyle name="Salida 3 4" xfId="2046" xr:uid="{00000000-0005-0000-0000-000007080000}"/>
    <cellStyle name="Salida 3 5" xfId="2047" xr:uid="{00000000-0005-0000-0000-000008080000}"/>
    <cellStyle name="Salida 3 6" xfId="2048" xr:uid="{00000000-0005-0000-0000-000009080000}"/>
    <cellStyle name="Salida 3 7" xfId="2049" xr:uid="{00000000-0005-0000-0000-00000A080000}"/>
    <cellStyle name="Salida 3 8" xfId="2050" xr:uid="{00000000-0005-0000-0000-00000B080000}"/>
    <cellStyle name="Salida 3 9" xfId="2051" xr:uid="{00000000-0005-0000-0000-00000C080000}"/>
    <cellStyle name="Salida 4 10" xfId="2052" xr:uid="{00000000-0005-0000-0000-00000D080000}"/>
    <cellStyle name="Salida 4 11" xfId="2053" xr:uid="{00000000-0005-0000-0000-00000E080000}"/>
    <cellStyle name="Salida 4 12" xfId="2054" xr:uid="{00000000-0005-0000-0000-00000F080000}"/>
    <cellStyle name="Salida 4 13" xfId="2055" xr:uid="{00000000-0005-0000-0000-000010080000}"/>
    <cellStyle name="Salida 4 2" xfId="2056" xr:uid="{00000000-0005-0000-0000-000011080000}"/>
    <cellStyle name="Salida 4 3" xfId="2057" xr:uid="{00000000-0005-0000-0000-000012080000}"/>
    <cellStyle name="Salida 4 4" xfId="2058" xr:uid="{00000000-0005-0000-0000-000013080000}"/>
    <cellStyle name="Salida 4 5" xfId="2059" xr:uid="{00000000-0005-0000-0000-000014080000}"/>
    <cellStyle name="Salida 4 6" xfId="2060" xr:uid="{00000000-0005-0000-0000-000015080000}"/>
    <cellStyle name="Salida 4 7" xfId="2061" xr:uid="{00000000-0005-0000-0000-000016080000}"/>
    <cellStyle name="Salida 4 8" xfId="2062" xr:uid="{00000000-0005-0000-0000-000017080000}"/>
    <cellStyle name="Salida 4 9" xfId="2063" xr:uid="{00000000-0005-0000-0000-000018080000}"/>
    <cellStyle name="Salida 5 10" xfId="2064" xr:uid="{00000000-0005-0000-0000-000019080000}"/>
    <cellStyle name="Salida 5 11" xfId="2065" xr:uid="{00000000-0005-0000-0000-00001A080000}"/>
    <cellStyle name="Salida 5 12" xfId="2066" xr:uid="{00000000-0005-0000-0000-00001B080000}"/>
    <cellStyle name="Salida 5 2" xfId="2067" xr:uid="{00000000-0005-0000-0000-00001C080000}"/>
    <cellStyle name="Salida 5 3" xfId="2068" xr:uid="{00000000-0005-0000-0000-00001D080000}"/>
    <cellStyle name="Salida 5 4" xfId="2069" xr:uid="{00000000-0005-0000-0000-00001E080000}"/>
    <cellStyle name="Salida 5 5" xfId="2070" xr:uid="{00000000-0005-0000-0000-00001F080000}"/>
    <cellStyle name="Salida 5 6" xfId="2071" xr:uid="{00000000-0005-0000-0000-000020080000}"/>
    <cellStyle name="Salida 5 7" xfId="2072" xr:uid="{00000000-0005-0000-0000-000021080000}"/>
    <cellStyle name="Salida 5 8" xfId="2073" xr:uid="{00000000-0005-0000-0000-000022080000}"/>
    <cellStyle name="Salida 5 9" xfId="2074" xr:uid="{00000000-0005-0000-0000-000023080000}"/>
    <cellStyle name="Texto de advertencia 2" xfId="2075" xr:uid="{00000000-0005-0000-0000-000024080000}"/>
    <cellStyle name="Texto de advertencia 2 10" xfId="2076" xr:uid="{00000000-0005-0000-0000-000025080000}"/>
    <cellStyle name="Texto de advertencia 2 11" xfId="2077" xr:uid="{00000000-0005-0000-0000-000026080000}"/>
    <cellStyle name="Texto de advertencia 2 12" xfId="2078" xr:uid="{00000000-0005-0000-0000-000027080000}"/>
    <cellStyle name="Texto de advertencia 2 13" xfId="2079" xr:uid="{00000000-0005-0000-0000-000028080000}"/>
    <cellStyle name="Texto de advertencia 2 2" xfId="2080" xr:uid="{00000000-0005-0000-0000-000029080000}"/>
    <cellStyle name="Texto de advertencia 2 2 2" xfId="2081" xr:uid="{00000000-0005-0000-0000-00002A080000}"/>
    <cellStyle name="Texto de advertencia 2 3" xfId="2082" xr:uid="{00000000-0005-0000-0000-00002B080000}"/>
    <cellStyle name="Texto de advertencia 2 4" xfId="2083" xr:uid="{00000000-0005-0000-0000-00002C080000}"/>
    <cellStyle name="Texto de advertencia 2 5" xfId="2084" xr:uid="{00000000-0005-0000-0000-00002D080000}"/>
    <cellStyle name="Texto de advertencia 2 6" xfId="2085" xr:uid="{00000000-0005-0000-0000-00002E080000}"/>
    <cellStyle name="Texto de advertencia 2 7" xfId="2086" xr:uid="{00000000-0005-0000-0000-00002F080000}"/>
    <cellStyle name="Texto de advertencia 2 8" xfId="2087" xr:uid="{00000000-0005-0000-0000-000030080000}"/>
    <cellStyle name="Texto de advertencia 2 9" xfId="2088" xr:uid="{00000000-0005-0000-0000-000031080000}"/>
    <cellStyle name="Texto de advertencia 3" xfId="2089" xr:uid="{00000000-0005-0000-0000-000032080000}"/>
    <cellStyle name="Texto de advertencia 3 10" xfId="2090" xr:uid="{00000000-0005-0000-0000-000033080000}"/>
    <cellStyle name="Texto de advertencia 3 11" xfId="2091" xr:uid="{00000000-0005-0000-0000-000034080000}"/>
    <cellStyle name="Texto de advertencia 3 12" xfId="2092" xr:uid="{00000000-0005-0000-0000-000035080000}"/>
    <cellStyle name="Texto de advertencia 3 13" xfId="2093" xr:uid="{00000000-0005-0000-0000-000036080000}"/>
    <cellStyle name="Texto de advertencia 3 2" xfId="2094" xr:uid="{00000000-0005-0000-0000-000037080000}"/>
    <cellStyle name="Texto de advertencia 3 3" xfId="2095" xr:uid="{00000000-0005-0000-0000-000038080000}"/>
    <cellStyle name="Texto de advertencia 3 4" xfId="2096" xr:uid="{00000000-0005-0000-0000-000039080000}"/>
    <cellStyle name="Texto de advertencia 3 5" xfId="2097" xr:uid="{00000000-0005-0000-0000-00003A080000}"/>
    <cellStyle name="Texto de advertencia 3 6" xfId="2098" xr:uid="{00000000-0005-0000-0000-00003B080000}"/>
    <cellStyle name="Texto de advertencia 3 7" xfId="2099" xr:uid="{00000000-0005-0000-0000-00003C080000}"/>
    <cellStyle name="Texto de advertencia 3 8" xfId="2100" xr:uid="{00000000-0005-0000-0000-00003D080000}"/>
    <cellStyle name="Texto de advertencia 3 9" xfId="2101" xr:uid="{00000000-0005-0000-0000-00003E080000}"/>
    <cellStyle name="Texto de advertencia 4 10" xfId="2102" xr:uid="{00000000-0005-0000-0000-00003F080000}"/>
    <cellStyle name="Texto de advertencia 4 11" xfId="2103" xr:uid="{00000000-0005-0000-0000-000040080000}"/>
    <cellStyle name="Texto de advertencia 4 12" xfId="2104" xr:uid="{00000000-0005-0000-0000-000041080000}"/>
    <cellStyle name="Texto de advertencia 4 13" xfId="2105" xr:uid="{00000000-0005-0000-0000-000042080000}"/>
    <cellStyle name="Texto de advertencia 4 2" xfId="2106" xr:uid="{00000000-0005-0000-0000-000043080000}"/>
    <cellStyle name="Texto de advertencia 4 3" xfId="2107" xr:uid="{00000000-0005-0000-0000-000044080000}"/>
    <cellStyle name="Texto de advertencia 4 4" xfId="2108" xr:uid="{00000000-0005-0000-0000-000045080000}"/>
    <cellStyle name="Texto de advertencia 4 5" xfId="2109" xr:uid="{00000000-0005-0000-0000-000046080000}"/>
    <cellStyle name="Texto de advertencia 4 6" xfId="2110" xr:uid="{00000000-0005-0000-0000-000047080000}"/>
    <cellStyle name="Texto de advertencia 4 7" xfId="2111" xr:uid="{00000000-0005-0000-0000-000048080000}"/>
    <cellStyle name="Texto de advertencia 4 8" xfId="2112" xr:uid="{00000000-0005-0000-0000-000049080000}"/>
    <cellStyle name="Texto de advertencia 4 9" xfId="2113" xr:uid="{00000000-0005-0000-0000-00004A080000}"/>
    <cellStyle name="Texto de advertencia 5 10" xfId="2114" xr:uid="{00000000-0005-0000-0000-00004B080000}"/>
    <cellStyle name="Texto de advertencia 5 11" xfId="2115" xr:uid="{00000000-0005-0000-0000-00004C080000}"/>
    <cellStyle name="Texto de advertencia 5 12" xfId="2116" xr:uid="{00000000-0005-0000-0000-00004D080000}"/>
    <cellStyle name="Texto de advertencia 5 2" xfId="2117" xr:uid="{00000000-0005-0000-0000-00004E080000}"/>
    <cellStyle name="Texto de advertencia 5 3" xfId="2118" xr:uid="{00000000-0005-0000-0000-00004F080000}"/>
    <cellStyle name="Texto de advertencia 5 4" xfId="2119" xr:uid="{00000000-0005-0000-0000-000050080000}"/>
    <cellStyle name="Texto de advertencia 5 5" xfId="2120" xr:uid="{00000000-0005-0000-0000-000051080000}"/>
    <cellStyle name="Texto de advertencia 5 6" xfId="2121" xr:uid="{00000000-0005-0000-0000-000052080000}"/>
    <cellStyle name="Texto de advertencia 5 7" xfId="2122" xr:uid="{00000000-0005-0000-0000-000053080000}"/>
    <cellStyle name="Texto de advertencia 5 8" xfId="2123" xr:uid="{00000000-0005-0000-0000-000054080000}"/>
    <cellStyle name="Texto de advertencia 5 9" xfId="2124" xr:uid="{00000000-0005-0000-0000-000055080000}"/>
    <cellStyle name="Texto explicativo 2" xfId="2125" xr:uid="{00000000-0005-0000-0000-000056080000}"/>
    <cellStyle name="Texto explicativo 2 10" xfId="2126" xr:uid="{00000000-0005-0000-0000-000057080000}"/>
    <cellStyle name="Texto explicativo 2 11" xfId="2127" xr:uid="{00000000-0005-0000-0000-000058080000}"/>
    <cellStyle name="Texto explicativo 2 12" xfId="2128" xr:uid="{00000000-0005-0000-0000-000059080000}"/>
    <cellStyle name="Texto explicativo 2 13" xfId="2129" xr:uid="{00000000-0005-0000-0000-00005A080000}"/>
    <cellStyle name="Texto explicativo 2 2" xfId="2130" xr:uid="{00000000-0005-0000-0000-00005B080000}"/>
    <cellStyle name="Texto explicativo 2 2 2" xfId="2131" xr:uid="{00000000-0005-0000-0000-00005C080000}"/>
    <cellStyle name="Texto explicativo 2 3" xfId="2132" xr:uid="{00000000-0005-0000-0000-00005D080000}"/>
    <cellStyle name="Texto explicativo 2 4" xfId="2133" xr:uid="{00000000-0005-0000-0000-00005E080000}"/>
    <cellStyle name="Texto explicativo 2 5" xfId="2134" xr:uid="{00000000-0005-0000-0000-00005F080000}"/>
    <cellStyle name="Texto explicativo 2 6" xfId="2135" xr:uid="{00000000-0005-0000-0000-000060080000}"/>
    <cellStyle name="Texto explicativo 2 7" xfId="2136" xr:uid="{00000000-0005-0000-0000-000061080000}"/>
    <cellStyle name="Texto explicativo 2 8" xfId="2137" xr:uid="{00000000-0005-0000-0000-000062080000}"/>
    <cellStyle name="Texto explicativo 2 9" xfId="2138" xr:uid="{00000000-0005-0000-0000-000063080000}"/>
    <cellStyle name="Texto explicativo 3" xfId="2139" xr:uid="{00000000-0005-0000-0000-000064080000}"/>
    <cellStyle name="Texto explicativo 3 10" xfId="2140" xr:uid="{00000000-0005-0000-0000-000065080000}"/>
    <cellStyle name="Texto explicativo 3 11" xfId="2141" xr:uid="{00000000-0005-0000-0000-000066080000}"/>
    <cellStyle name="Texto explicativo 3 12" xfId="2142" xr:uid="{00000000-0005-0000-0000-000067080000}"/>
    <cellStyle name="Texto explicativo 3 13" xfId="2143" xr:uid="{00000000-0005-0000-0000-000068080000}"/>
    <cellStyle name="Texto explicativo 3 2" xfId="2144" xr:uid="{00000000-0005-0000-0000-000069080000}"/>
    <cellStyle name="Texto explicativo 3 3" xfId="2145" xr:uid="{00000000-0005-0000-0000-00006A080000}"/>
    <cellStyle name="Texto explicativo 3 4" xfId="2146" xr:uid="{00000000-0005-0000-0000-00006B080000}"/>
    <cellStyle name="Texto explicativo 3 5" xfId="2147" xr:uid="{00000000-0005-0000-0000-00006C080000}"/>
    <cellStyle name="Texto explicativo 3 6" xfId="2148" xr:uid="{00000000-0005-0000-0000-00006D080000}"/>
    <cellStyle name="Texto explicativo 3 7" xfId="2149" xr:uid="{00000000-0005-0000-0000-00006E080000}"/>
    <cellStyle name="Texto explicativo 3 8" xfId="2150" xr:uid="{00000000-0005-0000-0000-00006F080000}"/>
    <cellStyle name="Texto explicativo 3 9" xfId="2151" xr:uid="{00000000-0005-0000-0000-000070080000}"/>
    <cellStyle name="Texto explicativo 4 10" xfId="2152" xr:uid="{00000000-0005-0000-0000-000071080000}"/>
    <cellStyle name="Texto explicativo 4 11" xfId="2153" xr:uid="{00000000-0005-0000-0000-000072080000}"/>
    <cellStyle name="Texto explicativo 4 12" xfId="2154" xr:uid="{00000000-0005-0000-0000-000073080000}"/>
    <cellStyle name="Texto explicativo 4 13" xfId="2155" xr:uid="{00000000-0005-0000-0000-000074080000}"/>
    <cellStyle name="Texto explicativo 4 2" xfId="2156" xr:uid="{00000000-0005-0000-0000-000075080000}"/>
    <cellStyle name="Texto explicativo 4 3" xfId="2157" xr:uid="{00000000-0005-0000-0000-000076080000}"/>
    <cellStyle name="Texto explicativo 4 4" xfId="2158" xr:uid="{00000000-0005-0000-0000-000077080000}"/>
    <cellStyle name="Texto explicativo 4 5" xfId="2159" xr:uid="{00000000-0005-0000-0000-000078080000}"/>
    <cellStyle name="Texto explicativo 4 6" xfId="2160" xr:uid="{00000000-0005-0000-0000-000079080000}"/>
    <cellStyle name="Texto explicativo 4 7" xfId="2161" xr:uid="{00000000-0005-0000-0000-00007A080000}"/>
    <cellStyle name="Texto explicativo 4 8" xfId="2162" xr:uid="{00000000-0005-0000-0000-00007B080000}"/>
    <cellStyle name="Texto explicativo 4 9" xfId="2163" xr:uid="{00000000-0005-0000-0000-00007C080000}"/>
    <cellStyle name="Texto explicativo 5 10" xfId="2164" xr:uid="{00000000-0005-0000-0000-00007D080000}"/>
    <cellStyle name="Texto explicativo 5 11" xfId="2165" xr:uid="{00000000-0005-0000-0000-00007E080000}"/>
    <cellStyle name="Texto explicativo 5 12" xfId="2166" xr:uid="{00000000-0005-0000-0000-00007F080000}"/>
    <cellStyle name="Texto explicativo 5 2" xfId="2167" xr:uid="{00000000-0005-0000-0000-000080080000}"/>
    <cellStyle name="Texto explicativo 5 3" xfId="2168" xr:uid="{00000000-0005-0000-0000-000081080000}"/>
    <cellStyle name="Texto explicativo 5 4" xfId="2169" xr:uid="{00000000-0005-0000-0000-000082080000}"/>
    <cellStyle name="Texto explicativo 5 5" xfId="2170" xr:uid="{00000000-0005-0000-0000-000083080000}"/>
    <cellStyle name="Texto explicativo 5 6" xfId="2171" xr:uid="{00000000-0005-0000-0000-000084080000}"/>
    <cellStyle name="Texto explicativo 5 7" xfId="2172" xr:uid="{00000000-0005-0000-0000-000085080000}"/>
    <cellStyle name="Texto explicativo 5 8" xfId="2173" xr:uid="{00000000-0005-0000-0000-000086080000}"/>
    <cellStyle name="Texto explicativo 5 9" xfId="2174" xr:uid="{00000000-0005-0000-0000-000087080000}"/>
    <cellStyle name="Title 2" xfId="2175" xr:uid="{00000000-0005-0000-0000-000088080000}"/>
    <cellStyle name="Título 1 2" xfId="2176" xr:uid="{00000000-0005-0000-0000-000089080000}"/>
    <cellStyle name="Título 1 2 10" xfId="2177" xr:uid="{00000000-0005-0000-0000-00008A080000}"/>
    <cellStyle name="Título 1 2 11" xfId="2178" xr:uid="{00000000-0005-0000-0000-00008B080000}"/>
    <cellStyle name="Título 1 2 12" xfId="2179" xr:uid="{00000000-0005-0000-0000-00008C080000}"/>
    <cellStyle name="Título 1 2 13" xfId="2180" xr:uid="{00000000-0005-0000-0000-00008D080000}"/>
    <cellStyle name="Título 1 2 2" xfId="2181" xr:uid="{00000000-0005-0000-0000-00008E080000}"/>
    <cellStyle name="Título 1 2 2 2" xfId="2182" xr:uid="{00000000-0005-0000-0000-00008F080000}"/>
    <cellStyle name="Título 1 2 3" xfId="2183" xr:uid="{00000000-0005-0000-0000-000090080000}"/>
    <cellStyle name="Título 1 2 4" xfId="2184" xr:uid="{00000000-0005-0000-0000-000091080000}"/>
    <cellStyle name="Título 1 2 5" xfId="2185" xr:uid="{00000000-0005-0000-0000-000092080000}"/>
    <cellStyle name="Título 1 2 6" xfId="2186" xr:uid="{00000000-0005-0000-0000-000093080000}"/>
    <cellStyle name="Título 1 2 7" xfId="2187" xr:uid="{00000000-0005-0000-0000-000094080000}"/>
    <cellStyle name="Título 1 2 8" xfId="2188" xr:uid="{00000000-0005-0000-0000-000095080000}"/>
    <cellStyle name="Título 1 2 9" xfId="2189" xr:uid="{00000000-0005-0000-0000-000096080000}"/>
    <cellStyle name="Título 1 3" xfId="2190" xr:uid="{00000000-0005-0000-0000-000097080000}"/>
    <cellStyle name="Título 1 3 10" xfId="2191" xr:uid="{00000000-0005-0000-0000-000098080000}"/>
    <cellStyle name="Título 1 3 11" xfId="2192" xr:uid="{00000000-0005-0000-0000-000099080000}"/>
    <cellStyle name="Título 1 3 12" xfId="2193" xr:uid="{00000000-0005-0000-0000-00009A080000}"/>
    <cellStyle name="Título 1 3 13" xfId="2194" xr:uid="{00000000-0005-0000-0000-00009B080000}"/>
    <cellStyle name="Título 1 3 2" xfId="2195" xr:uid="{00000000-0005-0000-0000-00009C080000}"/>
    <cellStyle name="Título 1 3 3" xfId="2196" xr:uid="{00000000-0005-0000-0000-00009D080000}"/>
    <cellStyle name="Título 1 3 4" xfId="2197" xr:uid="{00000000-0005-0000-0000-00009E080000}"/>
    <cellStyle name="Título 1 3 5" xfId="2198" xr:uid="{00000000-0005-0000-0000-00009F080000}"/>
    <cellStyle name="Título 1 3 6" xfId="2199" xr:uid="{00000000-0005-0000-0000-0000A0080000}"/>
    <cellStyle name="Título 1 3 7" xfId="2200" xr:uid="{00000000-0005-0000-0000-0000A1080000}"/>
    <cellStyle name="Título 1 3 8" xfId="2201" xr:uid="{00000000-0005-0000-0000-0000A2080000}"/>
    <cellStyle name="Título 1 3 9" xfId="2202" xr:uid="{00000000-0005-0000-0000-0000A3080000}"/>
    <cellStyle name="Título 1 4 10" xfId="2203" xr:uid="{00000000-0005-0000-0000-0000A4080000}"/>
    <cellStyle name="Título 1 4 11" xfId="2204" xr:uid="{00000000-0005-0000-0000-0000A5080000}"/>
    <cellStyle name="Título 1 4 12" xfId="2205" xr:uid="{00000000-0005-0000-0000-0000A6080000}"/>
    <cellStyle name="Título 1 4 13" xfId="2206" xr:uid="{00000000-0005-0000-0000-0000A7080000}"/>
    <cellStyle name="Título 1 4 2" xfId="2207" xr:uid="{00000000-0005-0000-0000-0000A8080000}"/>
    <cellStyle name="Título 1 4 3" xfId="2208" xr:uid="{00000000-0005-0000-0000-0000A9080000}"/>
    <cellStyle name="Título 1 4 4" xfId="2209" xr:uid="{00000000-0005-0000-0000-0000AA080000}"/>
    <cellStyle name="Título 1 4 5" xfId="2210" xr:uid="{00000000-0005-0000-0000-0000AB080000}"/>
    <cellStyle name="Título 1 4 6" xfId="2211" xr:uid="{00000000-0005-0000-0000-0000AC080000}"/>
    <cellStyle name="Título 1 4 7" xfId="2212" xr:uid="{00000000-0005-0000-0000-0000AD080000}"/>
    <cellStyle name="Título 1 4 8" xfId="2213" xr:uid="{00000000-0005-0000-0000-0000AE080000}"/>
    <cellStyle name="Título 1 4 9" xfId="2214" xr:uid="{00000000-0005-0000-0000-0000AF080000}"/>
    <cellStyle name="Título 1 5 10" xfId="2215" xr:uid="{00000000-0005-0000-0000-0000B0080000}"/>
    <cellStyle name="Título 1 5 11" xfId="2216" xr:uid="{00000000-0005-0000-0000-0000B1080000}"/>
    <cellStyle name="Título 1 5 12" xfId="2217" xr:uid="{00000000-0005-0000-0000-0000B2080000}"/>
    <cellStyle name="Título 1 5 2" xfId="2218" xr:uid="{00000000-0005-0000-0000-0000B3080000}"/>
    <cellStyle name="Título 1 5 3" xfId="2219" xr:uid="{00000000-0005-0000-0000-0000B4080000}"/>
    <cellStyle name="Título 1 5 4" xfId="2220" xr:uid="{00000000-0005-0000-0000-0000B5080000}"/>
    <cellStyle name="Título 1 5 5" xfId="2221" xr:uid="{00000000-0005-0000-0000-0000B6080000}"/>
    <cellStyle name="Título 1 5 6" xfId="2222" xr:uid="{00000000-0005-0000-0000-0000B7080000}"/>
    <cellStyle name="Título 1 5 7" xfId="2223" xr:uid="{00000000-0005-0000-0000-0000B8080000}"/>
    <cellStyle name="Título 1 5 8" xfId="2224" xr:uid="{00000000-0005-0000-0000-0000B9080000}"/>
    <cellStyle name="Título 1 5 9" xfId="2225" xr:uid="{00000000-0005-0000-0000-0000BA080000}"/>
    <cellStyle name="Título 2 2" xfId="2226" xr:uid="{00000000-0005-0000-0000-0000BB080000}"/>
    <cellStyle name="Título 2 2 10" xfId="2227" xr:uid="{00000000-0005-0000-0000-0000BC080000}"/>
    <cellStyle name="Título 2 2 11" xfId="2228" xr:uid="{00000000-0005-0000-0000-0000BD080000}"/>
    <cellStyle name="Título 2 2 12" xfId="2229" xr:uid="{00000000-0005-0000-0000-0000BE080000}"/>
    <cellStyle name="Título 2 2 13" xfId="2230" xr:uid="{00000000-0005-0000-0000-0000BF080000}"/>
    <cellStyle name="Título 2 2 2" xfId="2231" xr:uid="{00000000-0005-0000-0000-0000C0080000}"/>
    <cellStyle name="Título 2 2 2 2" xfId="2232" xr:uid="{00000000-0005-0000-0000-0000C1080000}"/>
    <cellStyle name="Título 2 2 3" xfId="2233" xr:uid="{00000000-0005-0000-0000-0000C2080000}"/>
    <cellStyle name="Título 2 2 4" xfId="2234" xr:uid="{00000000-0005-0000-0000-0000C3080000}"/>
    <cellStyle name="Título 2 2 5" xfId="2235" xr:uid="{00000000-0005-0000-0000-0000C4080000}"/>
    <cellStyle name="Título 2 2 6" xfId="2236" xr:uid="{00000000-0005-0000-0000-0000C5080000}"/>
    <cellStyle name="Título 2 2 7" xfId="2237" xr:uid="{00000000-0005-0000-0000-0000C6080000}"/>
    <cellStyle name="Título 2 2 8" xfId="2238" xr:uid="{00000000-0005-0000-0000-0000C7080000}"/>
    <cellStyle name="Título 2 2 9" xfId="2239" xr:uid="{00000000-0005-0000-0000-0000C8080000}"/>
    <cellStyle name="Título 2 3" xfId="2240" xr:uid="{00000000-0005-0000-0000-0000C9080000}"/>
    <cellStyle name="Título 2 3 10" xfId="2241" xr:uid="{00000000-0005-0000-0000-0000CA080000}"/>
    <cellStyle name="Título 2 3 11" xfId="2242" xr:uid="{00000000-0005-0000-0000-0000CB080000}"/>
    <cellStyle name="Título 2 3 12" xfId="2243" xr:uid="{00000000-0005-0000-0000-0000CC080000}"/>
    <cellStyle name="Título 2 3 13" xfId="2244" xr:uid="{00000000-0005-0000-0000-0000CD080000}"/>
    <cellStyle name="Título 2 3 2" xfId="2245" xr:uid="{00000000-0005-0000-0000-0000CE080000}"/>
    <cellStyle name="Título 2 3 3" xfId="2246" xr:uid="{00000000-0005-0000-0000-0000CF080000}"/>
    <cellStyle name="Título 2 3 4" xfId="2247" xr:uid="{00000000-0005-0000-0000-0000D0080000}"/>
    <cellStyle name="Título 2 3 5" xfId="2248" xr:uid="{00000000-0005-0000-0000-0000D1080000}"/>
    <cellStyle name="Título 2 3 6" xfId="2249" xr:uid="{00000000-0005-0000-0000-0000D2080000}"/>
    <cellStyle name="Título 2 3 7" xfId="2250" xr:uid="{00000000-0005-0000-0000-0000D3080000}"/>
    <cellStyle name="Título 2 3 8" xfId="2251" xr:uid="{00000000-0005-0000-0000-0000D4080000}"/>
    <cellStyle name="Título 2 3 9" xfId="2252" xr:uid="{00000000-0005-0000-0000-0000D5080000}"/>
    <cellStyle name="Título 2 4 10" xfId="2253" xr:uid="{00000000-0005-0000-0000-0000D6080000}"/>
    <cellStyle name="Título 2 4 11" xfId="2254" xr:uid="{00000000-0005-0000-0000-0000D7080000}"/>
    <cellStyle name="Título 2 4 12" xfId="2255" xr:uid="{00000000-0005-0000-0000-0000D8080000}"/>
    <cellStyle name="Título 2 4 13" xfId="2256" xr:uid="{00000000-0005-0000-0000-0000D9080000}"/>
    <cellStyle name="Título 2 4 2" xfId="2257" xr:uid="{00000000-0005-0000-0000-0000DA080000}"/>
    <cellStyle name="Título 2 4 3" xfId="2258" xr:uid="{00000000-0005-0000-0000-0000DB080000}"/>
    <cellStyle name="Título 2 4 4" xfId="2259" xr:uid="{00000000-0005-0000-0000-0000DC080000}"/>
    <cellStyle name="Título 2 4 5" xfId="2260" xr:uid="{00000000-0005-0000-0000-0000DD080000}"/>
    <cellStyle name="Título 2 4 6" xfId="2261" xr:uid="{00000000-0005-0000-0000-0000DE080000}"/>
    <cellStyle name="Título 2 4 7" xfId="2262" xr:uid="{00000000-0005-0000-0000-0000DF080000}"/>
    <cellStyle name="Título 2 4 8" xfId="2263" xr:uid="{00000000-0005-0000-0000-0000E0080000}"/>
    <cellStyle name="Título 2 4 9" xfId="2264" xr:uid="{00000000-0005-0000-0000-0000E1080000}"/>
    <cellStyle name="Título 2 5 10" xfId="2265" xr:uid="{00000000-0005-0000-0000-0000E2080000}"/>
    <cellStyle name="Título 2 5 11" xfId="2266" xr:uid="{00000000-0005-0000-0000-0000E3080000}"/>
    <cellStyle name="Título 2 5 12" xfId="2267" xr:uid="{00000000-0005-0000-0000-0000E4080000}"/>
    <cellStyle name="Título 2 5 2" xfId="2268" xr:uid="{00000000-0005-0000-0000-0000E5080000}"/>
    <cellStyle name="Título 2 5 3" xfId="2269" xr:uid="{00000000-0005-0000-0000-0000E6080000}"/>
    <cellStyle name="Título 2 5 4" xfId="2270" xr:uid="{00000000-0005-0000-0000-0000E7080000}"/>
    <cellStyle name="Título 2 5 5" xfId="2271" xr:uid="{00000000-0005-0000-0000-0000E8080000}"/>
    <cellStyle name="Título 2 5 6" xfId="2272" xr:uid="{00000000-0005-0000-0000-0000E9080000}"/>
    <cellStyle name="Título 2 5 7" xfId="2273" xr:uid="{00000000-0005-0000-0000-0000EA080000}"/>
    <cellStyle name="Título 2 5 8" xfId="2274" xr:uid="{00000000-0005-0000-0000-0000EB080000}"/>
    <cellStyle name="Título 2 5 9" xfId="2275" xr:uid="{00000000-0005-0000-0000-0000EC080000}"/>
    <cellStyle name="Título 3 2" xfId="2276" xr:uid="{00000000-0005-0000-0000-0000ED080000}"/>
    <cellStyle name="Título 3 2 10" xfId="2277" xr:uid="{00000000-0005-0000-0000-0000EE080000}"/>
    <cellStyle name="Título 3 2 11" xfId="2278" xr:uid="{00000000-0005-0000-0000-0000EF080000}"/>
    <cellStyle name="Título 3 2 12" xfId="2279" xr:uid="{00000000-0005-0000-0000-0000F0080000}"/>
    <cellStyle name="Título 3 2 13" xfId="2280" xr:uid="{00000000-0005-0000-0000-0000F1080000}"/>
    <cellStyle name="Título 3 2 2" xfId="2281" xr:uid="{00000000-0005-0000-0000-0000F2080000}"/>
    <cellStyle name="Título 3 2 2 2" xfId="2282" xr:uid="{00000000-0005-0000-0000-0000F3080000}"/>
    <cellStyle name="Título 3 2 3" xfId="2283" xr:uid="{00000000-0005-0000-0000-0000F4080000}"/>
    <cellStyle name="Título 3 2 4" xfId="2284" xr:uid="{00000000-0005-0000-0000-0000F5080000}"/>
    <cellStyle name="Título 3 2 5" xfId="2285" xr:uid="{00000000-0005-0000-0000-0000F6080000}"/>
    <cellStyle name="Título 3 2 6" xfId="2286" xr:uid="{00000000-0005-0000-0000-0000F7080000}"/>
    <cellStyle name="Título 3 2 7" xfId="2287" xr:uid="{00000000-0005-0000-0000-0000F8080000}"/>
    <cellStyle name="Título 3 2 8" xfId="2288" xr:uid="{00000000-0005-0000-0000-0000F9080000}"/>
    <cellStyle name="Título 3 2 9" xfId="2289" xr:uid="{00000000-0005-0000-0000-0000FA080000}"/>
    <cellStyle name="Título 3 3" xfId="2290" xr:uid="{00000000-0005-0000-0000-0000FB080000}"/>
    <cellStyle name="Título 3 3 10" xfId="2291" xr:uid="{00000000-0005-0000-0000-0000FC080000}"/>
    <cellStyle name="Título 3 3 11" xfId="2292" xr:uid="{00000000-0005-0000-0000-0000FD080000}"/>
    <cellStyle name="Título 3 3 12" xfId="2293" xr:uid="{00000000-0005-0000-0000-0000FE080000}"/>
    <cellStyle name="Título 3 3 13" xfId="2294" xr:uid="{00000000-0005-0000-0000-0000FF080000}"/>
    <cellStyle name="Título 3 3 2" xfId="2295" xr:uid="{00000000-0005-0000-0000-000000090000}"/>
    <cellStyle name="Título 3 3 3" xfId="2296" xr:uid="{00000000-0005-0000-0000-000001090000}"/>
    <cellStyle name="Título 3 3 4" xfId="2297" xr:uid="{00000000-0005-0000-0000-000002090000}"/>
    <cellStyle name="Título 3 3 5" xfId="2298" xr:uid="{00000000-0005-0000-0000-000003090000}"/>
    <cellStyle name="Título 3 3 6" xfId="2299" xr:uid="{00000000-0005-0000-0000-000004090000}"/>
    <cellStyle name="Título 3 3 7" xfId="2300" xr:uid="{00000000-0005-0000-0000-000005090000}"/>
    <cellStyle name="Título 3 3 8" xfId="2301" xr:uid="{00000000-0005-0000-0000-000006090000}"/>
    <cellStyle name="Título 3 3 9" xfId="2302" xr:uid="{00000000-0005-0000-0000-000007090000}"/>
    <cellStyle name="Título 3 4 10" xfId="2303" xr:uid="{00000000-0005-0000-0000-000008090000}"/>
    <cellStyle name="Título 3 4 11" xfId="2304" xr:uid="{00000000-0005-0000-0000-000009090000}"/>
    <cellStyle name="Título 3 4 12" xfId="2305" xr:uid="{00000000-0005-0000-0000-00000A090000}"/>
    <cellStyle name="Título 3 4 13" xfId="2306" xr:uid="{00000000-0005-0000-0000-00000B090000}"/>
    <cellStyle name="Título 3 4 2" xfId="2307" xr:uid="{00000000-0005-0000-0000-00000C090000}"/>
    <cellStyle name="Título 3 4 3" xfId="2308" xr:uid="{00000000-0005-0000-0000-00000D090000}"/>
    <cellStyle name="Título 3 4 4" xfId="2309" xr:uid="{00000000-0005-0000-0000-00000E090000}"/>
    <cellStyle name="Título 3 4 5" xfId="2310" xr:uid="{00000000-0005-0000-0000-00000F090000}"/>
    <cellStyle name="Título 3 4 6" xfId="2311" xr:uid="{00000000-0005-0000-0000-000010090000}"/>
    <cellStyle name="Título 3 4 7" xfId="2312" xr:uid="{00000000-0005-0000-0000-000011090000}"/>
    <cellStyle name="Título 3 4 8" xfId="2313" xr:uid="{00000000-0005-0000-0000-000012090000}"/>
    <cellStyle name="Título 3 4 9" xfId="2314" xr:uid="{00000000-0005-0000-0000-000013090000}"/>
    <cellStyle name="Título 3 5 10" xfId="2315" xr:uid="{00000000-0005-0000-0000-000014090000}"/>
    <cellStyle name="Título 3 5 11" xfId="2316" xr:uid="{00000000-0005-0000-0000-000015090000}"/>
    <cellStyle name="Título 3 5 12" xfId="2317" xr:uid="{00000000-0005-0000-0000-000016090000}"/>
    <cellStyle name="Título 3 5 2" xfId="2318" xr:uid="{00000000-0005-0000-0000-000017090000}"/>
    <cellStyle name="Título 3 5 3" xfId="2319" xr:uid="{00000000-0005-0000-0000-000018090000}"/>
    <cellStyle name="Título 3 5 4" xfId="2320" xr:uid="{00000000-0005-0000-0000-000019090000}"/>
    <cellStyle name="Título 3 5 5" xfId="2321" xr:uid="{00000000-0005-0000-0000-00001A090000}"/>
    <cellStyle name="Título 3 5 6" xfId="2322" xr:uid="{00000000-0005-0000-0000-00001B090000}"/>
    <cellStyle name="Título 3 5 7" xfId="2323" xr:uid="{00000000-0005-0000-0000-00001C090000}"/>
    <cellStyle name="Título 3 5 8" xfId="2324" xr:uid="{00000000-0005-0000-0000-00001D090000}"/>
    <cellStyle name="Título 3 5 9" xfId="2325" xr:uid="{00000000-0005-0000-0000-00001E090000}"/>
    <cellStyle name="Título 4" xfId="2326" xr:uid="{00000000-0005-0000-0000-00001F090000}"/>
    <cellStyle name="Título 4 10" xfId="2327" xr:uid="{00000000-0005-0000-0000-000020090000}"/>
    <cellStyle name="Título 4 11" xfId="2328" xr:uid="{00000000-0005-0000-0000-000021090000}"/>
    <cellStyle name="Título 4 12" xfId="2329" xr:uid="{00000000-0005-0000-0000-000022090000}"/>
    <cellStyle name="Título 4 13" xfId="2330" xr:uid="{00000000-0005-0000-0000-000023090000}"/>
    <cellStyle name="Título 4 2" xfId="2331" xr:uid="{00000000-0005-0000-0000-000024090000}"/>
    <cellStyle name="Título 4 3" xfId="2332" xr:uid="{00000000-0005-0000-0000-000025090000}"/>
    <cellStyle name="Título 4 4" xfId="2333" xr:uid="{00000000-0005-0000-0000-000026090000}"/>
    <cellStyle name="Título 4 5" xfId="2334" xr:uid="{00000000-0005-0000-0000-000027090000}"/>
    <cellStyle name="Título 4 6" xfId="2335" xr:uid="{00000000-0005-0000-0000-000028090000}"/>
    <cellStyle name="Título 4 7" xfId="2336" xr:uid="{00000000-0005-0000-0000-000029090000}"/>
    <cellStyle name="Título 4 8" xfId="2337" xr:uid="{00000000-0005-0000-0000-00002A090000}"/>
    <cellStyle name="Título 4 9" xfId="2338" xr:uid="{00000000-0005-0000-0000-00002B090000}"/>
    <cellStyle name="Título 5 10" xfId="2339" xr:uid="{00000000-0005-0000-0000-00002C090000}"/>
    <cellStyle name="Título 5 11" xfId="2340" xr:uid="{00000000-0005-0000-0000-00002D090000}"/>
    <cellStyle name="Título 5 12" xfId="2341" xr:uid="{00000000-0005-0000-0000-00002E090000}"/>
    <cellStyle name="Título 5 13" xfId="2342" xr:uid="{00000000-0005-0000-0000-00002F090000}"/>
    <cellStyle name="Título 5 2" xfId="2343" xr:uid="{00000000-0005-0000-0000-000030090000}"/>
    <cellStyle name="Título 5 3" xfId="2344" xr:uid="{00000000-0005-0000-0000-000031090000}"/>
    <cellStyle name="Título 5 4" xfId="2345" xr:uid="{00000000-0005-0000-0000-000032090000}"/>
    <cellStyle name="Título 5 5" xfId="2346" xr:uid="{00000000-0005-0000-0000-000033090000}"/>
    <cellStyle name="Título 5 6" xfId="2347" xr:uid="{00000000-0005-0000-0000-000034090000}"/>
    <cellStyle name="Título 5 7" xfId="2348" xr:uid="{00000000-0005-0000-0000-000035090000}"/>
    <cellStyle name="Título 5 8" xfId="2349" xr:uid="{00000000-0005-0000-0000-000036090000}"/>
    <cellStyle name="Título 5 9" xfId="2350" xr:uid="{00000000-0005-0000-0000-000037090000}"/>
    <cellStyle name="Título 6 10" xfId="2351" xr:uid="{00000000-0005-0000-0000-000038090000}"/>
    <cellStyle name="Título 6 11" xfId="2352" xr:uid="{00000000-0005-0000-0000-000039090000}"/>
    <cellStyle name="Título 6 12" xfId="2353" xr:uid="{00000000-0005-0000-0000-00003A090000}"/>
    <cellStyle name="Título 6 13" xfId="2354" xr:uid="{00000000-0005-0000-0000-00003B090000}"/>
    <cellStyle name="Título 6 2" xfId="2355" xr:uid="{00000000-0005-0000-0000-00003C090000}"/>
    <cellStyle name="Título 6 3" xfId="2356" xr:uid="{00000000-0005-0000-0000-00003D090000}"/>
    <cellStyle name="Título 6 4" xfId="2357" xr:uid="{00000000-0005-0000-0000-00003E090000}"/>
    <cellStyle name="Título 6 5" xfId="2358" xr:uid="{00000000-0005-0000-0000-00003F090000}"/>
    <cellStyle name="Título 6 6" xfId="2359" xr:uid="{00000000-0005-0000-0000-000040090000}"/>
    <cellStyle name="Título 6 7" xfId="2360" xr:uid="{00000000-0005-0000-0000-000041090000}"/>
    <cellStyle name="Título 6 8" xfId="2361" xr:uid="{00000000-0005-0000-0000-000042090000}"/>
    <cellStyle name="Título 6 9" xfId="2362" xr:uid="{00000000-0005-0000-0000-000043090000}"/>
    <cellStyle name="Título 7 10" xfId="2363" xr:uid="{00000000-0005-0000-0000-000044090000}"/>
    <cellStyle name="Título 7 11" xfId="2364" xr:uid="{00000000-0005-0000-0000-000045090000}"/>
    <cellStyle name="Título 7 12" xfId="2365" xr:uid="{00000000-0005-0000-0000-000046090000}"/>
    <cellStyle name="Título 7 2" xfId="2366" xr:uid="{00000000-0005-0000-0000-000047090000}"/>
    <cellStyle name="Título 7 3" xfId="2367" xr:uid="{00000000-0005-0000-0000-000048090000}"/>
    <cellStyle name="Título 7 4" xfId="2368" xr:uid="{00000000-0005-0000-0000-000049090000}"/>
    <cellStyle name="Título 7 5" xfId="2369" xr:uid="{00000000-0005-0000-0000-00004A090000}"/>
    <cellStyle name="Título 7 6" xfId="2370" xr:uid="{00000000-0005-0000-0000-00004B090000}"/>
    <cellStyle name="Título 7 7" xfId="2371" xr:uid="{00000000-0005-0000-0000-00004C090000}"/>
    <cellStyle name="Título 7 8" xfId="2372" xr:uid="{00000000-0005-0000-0000-00004D090000}"/>
    <cellStyle name="Título 7 9" xfId="2373" xr:uid="{00000000-0005-0000-0000-00004E090000}"/>
    <cellStyle name="Total 2" xfId="2374" xr:uid="{00000000-0005-0000-0000-00004F090000}"/>
    <cellStyle name="Total 2 10" xfId="2375" xr:uid="{00000000-0005-0000-0000-000050090000}"/>
    <cellStyle name="Total 2 11" xfId="2376" xr:uid="{00000000-0005-0000-0000-000051090000}"/>
    <cellStyle name="Total 2 12" xfId="2377" xr:uid="{00000000-0005-0000-0000-000052090000}"/>
    <cellStyle name="Total 2 13" xfId="2378" xr:uid="{00000000-0005-0000-0000-000053090000}"/>
    <cellStyle name="Total 2 2" xfId="2379" xr:uid="{00000000-0005-0000-0000-000054090000}"/>
    <cellStyle name="Total 2 2 2" xfId="2380" xr:uid="{00000000-0005-0000-0000-000055090000}"/>
    <cellStyle name="Total 2 3" xfId="2381" xr:uid="{00000000-0005-0000-0000-000056090000}"/>
    <cellStyle name="Total 2 4" xfId="2382" xr:uid="{00000000-0005-0000-0000-000057090000}"/>
    <cellStyle name="Total 2 5" xfId="2383" xr:uid="{00000000-0005-0000-0000-000058090000}"/>
    <cellStyle name="Total 2 6" xfId="2384" xr:uid="{00000000-0005-0000-0000-000059090000}"/>
    <cellStyle name="Total 2 7" xfId="2385" xr:uid="{00000000-0005-0000-0000-00005A090000}"/>
    <cellStyle name="Total 2 8" xfId="2386" xr:uid="{00000000-0005-0000-0000-00005B090000}"/>
    <cellStyle name="Total 2 9" xfId="2387" xr:uid="{00000000-0005-0000-0000-00005C090000}"/>
    <cellStyle name="Total 3" xfId="2388" xr:uid="{00000000-0005-0000-0000-00005D090000}"/>
    <cellStyle name="Total 3 10" xfId="2389" xr:uid="{00000000-0005-0000-0000-00005E090000}"/>
    <cellStyle name="Total 3 11" xfId="2390" xr:uid="{00000000-0005-0000-0000-00005F090000}"/>
    <cellStyle name="Total 3 12" xfId="2391" xr:uid="{00000000-0005-0000-0000-000060090000}"/>
    <cellStyle name="Total 3 13" xfId="2392" xr:uid="{00000000-0005-0000-0000-000061090000}"/>
    <cellStyle name="Total 3 2" xfId="2393" xr:uid="{00000000-0005-0000-0000-000062090000}"/>
    <cellStyle name="Total 3 3" xfId="2394" xr:uid="{00000000-0005-0000-0000-000063090000}"/>
    <cellStyle name="Total 3 4" xfId="2395" xr:uid="{00000000-0005-0000-0000-000064090000}"/>
    <cellStyle name="Total 3 5" xfId="2396" xr:uid="{00000000-0005-0000-0000-000065090000}"/>
    <cellStyle name="Total 3 6" xfId="2397" xr:uid="{00000000-0005-0000-0000-000066090000}"/>
    <cellStyle name="Total 3 7" xfId="2398" xr:uid="{00000000-0005-0000-0000-000067090000}"/>
    <cellStyle name="Total 3 8" xfId="2399" xr:uid="{00000000-0005-0000-0000-000068090000}"/>
    <cellStyle name="Total 3 9" xfId="2400" xr:uid="{00000000-0005-0000-0000-000069090000}"/>
    <cellStyle name="Total 4 10" xfId="2401" xr:uid="{00000000-0005-0000-0000-00006A090000}"/>
    <cellStyle name="Total 4 11" xfId="2402" xr:uid="{00000000-0005-0000-0000-00006B090000}"/>
    <cellStyle name="Total 4 12" xfId="2403" xr:uid="{00000000-0005-0000-0000-00006C090000}"/>
    <cellStyle name="Total 4 13" xfId="2404" xr:uid="{00000000-0005-0000-0000-00006D090000}"/>
    <cellStyle name="Total 4 2" xfId="2405" xr:uid="{00000000-0005-0000-0000-00006E090000}"/>
    <cellStyle name="Total 4 3" xfId="2406" xr:uid="{00000000-0005-0000-0000-00006F090000}"/>
    <cellStyle name="Total 4 4" xfId="2407" xr:uid="{00000000-0005-0000-0000-000070090000}"/>
    <cellStyle name="Total 4 5" xfId="2408" xr:uid="{00000000-0005-0000-0000-000071090000}"/>
    <cellStyle name="Total 4 6" xfId="2409" xr:uid="{00000000-0005-0000-0000-000072090000}"/>
    <cellStyle name="Total 4 7" xfId="2410" xr:uid="{00000000-0005-0000-0000-000073090000}"/>
    <cellStyle name="Total 4 8" xfId="2411" xr:uid="{00000000-0005-0000-0000-000074090000}"/>
    <cellStyle name="Total 4 9" xfId="2412" xr:uid="{00000000-0005-0000-0000-000075090000}"/>
    <cellStyle name="Total 5 10" xfId="2413" xr:uid="{00000000-0005-0000-0000-000076090000}"/>
    <cellStyle name="Total 5 11" xfId="2414" xr:uid="{00000000-0005-0000-0000-000077090000}"/>
    <cellStyle name="Total 5 12" xfId="2415" xr:uid="{00000000-0005-0000-0000-000078090000}"/>
    <cellStyle name="Total 5 2" xfId="2416" xr:uid="{00000000-0005-0000-0000-000079090000}"/>
    <cellStyle name="Total 5 3" xfId="2417" xr:uid="{00000000-0005-0000-0000-00007A090000}"/>
    <cellStyle name="Total 5 4" xfId="2418" xr:uid="{00000000-0005-0000-0000-00007B090000}"/>
    <cellStyle name="Total 5 5" xfId="2419" xr:uid="{00000000-0005-0000-0000-00007C090000}"/>
    <cellStyle name="Total 5 6" xfId="2420" xr:uid="{00000000-0005-0000-0000-00007D090000}"/>
    <cellStyle name="Total 5 7" xfId="2421" xr:uid="{00000000-0005-0000-0000-00007E090000}"/>
    <cellStyle name="Total 5 8" xfId="2422" xr:uid="{00000000-0005-0000-0000-00007F090000}"/>
    <cellStyle name="Total 5 9" xfId="2423" xr:uid="{00000000-0005-0000-0000-000080090000}"/>
    <cellStyle name="Viga" xfId="2424" xr:uid="{00000000-0005-0000-0000-000081090000}"/>
    <cellStyle name="Warning Text 2" xfId="2425" xr:uid="{00000000-0005-0000-0000-000082090000}"/>
  </cellStyles>
  <dxfs count="0"/>
  <tableStyles count="0" defaultTableStyle="TableStyleMedium2" defaultPivotStyle="PivotStyleLight16"/>
  <colors>
    <mruColors>
      <color rgb="FFF79646"/>
      <color rgb="FF9BBB59"/>
      <color rgb="FF31859C"/>
      <color rgb="FFBFBFBF"/>
      <color rgb="FFC0504D"/>
      <color rgb="FF506228"/>
      <color rgb="FF0563C1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517977583688416E-2"/>
          <c:y val="0.19166647074144316"/>
          <c:w val="0.97500601094766326"/>
          <c:h val="0.700934548049363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'Cuadro 12 Saldo de deuda'!$B$11</c:f>
              <c:strCache>
                <c:ptCount val="1"/>
                <c:pt idx="0">
                  <c:v>Interna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3.4900134623528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1C-4563-90E5-5C49E3DB91E8}"/>
                </c:ext>
              </c:extLst>
            </c:dLbl>
            <c:dLbl>
              <c:idx val="1"/>
              <c:layout>
                <c:manualLayout>
                  <c:x val="-1.0150736633902863E-16"/>
                  <c:y val="-8.9189232926796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1C-4563-90E5-5C49E3DB91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'Deuda neta'!$J$9:$K$9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'Deuda neta'!$J$11:$K$11</c:f>
              <c:numCache>
                <c:formatCode>_(##0.0_)</c:formatCode>
                <c:ptCount val="2"/>
                <c:pt idx="0">
                  <c:v>28.7</c:v>
                </c:pt>
                <c:pt idx="1">
                  <c:v>29.2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1C-4563-90E5-5C49E3DB91E8}"/>
            </c:ext>
          </c:extLst>
        </c:ser>
        <c:ser>
          <c:idx val="1"/>
          <c:order val="1"/>
          <c:tx>
            <c:v>Externa**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2.3266756415685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1C-4563-90E5-5C49E3DB91E8}"/>
                </c:ext>
              </c:extLst>
            </c:dLbl>
            <c:dLbl>
              <c:idx val="1"/>
              <c:layout>
                <c:manualLayout>
                  <c:x val="-1.0150736633902863E-16"/>
                  <c:y val="-4.6533512831371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1C-4563-90E5-5C49E3DB91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'Deuda neta'!$J$9:$K$9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'Deuda neta'!$J$12:$K$12</c:f>
              <c:numCache>
                <c:formatCode>_(##0.0_)</c:formatCode>
                <c:ptCount val="2"/>
                <c:pt idx="0">
                  <c:v>17.399999999999999</c:v>
                </c:pt>
                <c:pt idx="1">
                  <c:v>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C1C-4563-90E5-5C49E3DB9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6703008"/>
        <c:axId val="396704096"/>
      </c:barChart>
      <c:catAx>
        <c:axId val="39670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6704096"/>
        <c:crosses val="autoZero"/>
        <c:auto val="1"/>
        <c:lblAlgn val="ctr"/>
        <c:lblOffset val="100"/>
        <c:noMultiLvlLbl val="0"/>
      </c:catAx>
      <c:valAx>
        <c:axId val="396704096"/>
        <c:scaling>
          <c:orientation val="minMax"/>
          <c:max val="50"/>
        </c:scaling>
        <c:delete val="1"/>
        <c:axPos val="l"/>
        <c:numFmt formatCode="#,##0" sourceLinked="0"/>
        <c:majorTickMark val="none"/>
        <c:minorTickMark val="none"/>
        <c:tickLblPos val="nextTo"/>
        <c:crossAx val="39670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2286795555626296E-2"/>
          <c:y val="3.673582674388462E-2"/>
          <c:w val="0.368156647802936"/>
          <c:h val="8.232140305781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119607</xdr:colOff>
      <xdr:row>3</xdr:row>
      <xdr:rowOff>66675</xdr:rowOff>
    </xdr:from>
    <xdr:to>
      <xdr:col>7</xdr:col>
      <xdr:colOff>135070</xdr:colOff>
      <xdr:row>17</xdr:row>
      <xdr:rowOff>65134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237A951-C65B-4770-B42E-D23FAA0FF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0.71084</cdr:x>
      <cdr:y>0.14514</cdr:y>
    </cdr:from>
    <cdr:to>
      <cdr:x>0.85446</cdr:x>
      <cdr:y>0.22153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EA6F69FE-9523-4C4C-8F78-54FF631CE9F8}"/>
            </a:ext>
          </a:extLst>
        </cdr:cNvPr>
        <cdr:cNvSpPr txBox="1"/>
      </cdr:nvSpPr>
      <cdr:spPr>
        <a:xfrm xmlns:a="http://schemas.openxmlformats.org/drawingml/2006/main">
          <a:off x="3260969" y="386857"/>
          <a:ext cx="658852" cy="2036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419" sz="1200" b="1"/>
            <a:t>46.0</a:t>
          </a:r>
        </a:p>
      </cdr:txBody>
    </cdr:sp>
  </cdr:relSizeAnchor>
  <cdr:relSizeAnchor xmlns:cdr="http://schemas.openxmlformats.org/drawingml/2006/chartDrawing">
    <cdr:from>
      <cdr:x>0.22045</cdr:x>
      <cdr:y>0.14187</cdr:y>
    </cdr:from>
    <cdr:to>
      <cdr:x>0.35182</cdr:x>
      <cdr:y>0.24657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F2BA033A-B1C6-4EF7-A12E-FD2CFE6E38EE}"/>
            </a:ext>
          </a:extLst>
        </cdr:cNvPr>
        <cdr:cNvSpPr txBox="1"/>
      </cdr:nvSpPr>
      <cdr:spPr>
        <a:xfrm xmlns:a="http://schemas.openxmlformats.org/drawingml/2006/main">
          <a:off x="1011289" y="378161"/>
          <a:ext cx="602654" cy="279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419" sz="1200" b="1">
              <a:solidFill>
                <a:sysClr val="windowText" lastClr="000000"/>
              </a:solidFill>
            </a:rPr>
            <a:t>46.0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bd11/Datos%20de%20programa/Microsoft/Excel/Users/ANGELE~1/AppData/Local/Temp/Rar$DI89.768/Baja%20California%20Su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bd11/Datos%20de%20programa/Microsoft/Excel/Users/ANGELE~1/AppData/Local/Temp/Rar$DI89.768/06%20COL%2003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ito/Documents/Senado/Cuenta%20P&#250;blica/Deuda/16%20MICH%2012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16%20MICH%2012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ito/Documents/Senado/Cuenta%20P&#250;blica/Deuda/Finales/16%20MICH%2003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  <sheetName val="Menú"/>
      <sheetName val="Captura"/>
      <sheetName val="Hoja Trabajo"/>
      <sheetName val="Instruc"/>
      <sheetName val="Aux"/>
      <sheetName val="Fto"/>
    </sheetNames>
    <sheetDataSet>
      <sheetData sheetId="0" refreshError="1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/>
      <sheetData sheetId="1"/>
      <sheetData sheetId="2"/>
      <sheetData sheetId="3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  <sheetName val="Menú"/>
      <sheetName val="Captura"/>
      <sheetName val="Hoja Trabajo"/>
      <sheetName val="Instruc"/>
      <sheetName val="Aux"/>
      <sheetName val="Fto"/>
    </sheetNames>
    <sheetDataSet>
      <sheetData sheetId="0" refreshError="1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1" refreshError="1"/>
      <sheetData sheetId="2" refreshError="1"/>
      <sheetData sheetId="3" refreshError="1"/>
      <sheetData sheetId="4">
        <row r="1">
          <cell r="E1" t="str">
            <v>  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1"/>
  <sheetViews>
    <sheetView tabSelected="1" view="pageBreakPreview" zoomScale="115" zoomScaleNormal="100" zoomScaleSheetLayoutView="115" workbookViewId="0">
      <selection activeCell="D11" sqref="D11"/>
    </sheetView>
  </sheetViews>
  <sheetFormatPr baseColWidth="10" defaultColWidth="11.42578125" defaultRowHeight="15" x14ac:dyDescent="0.25"/>
  <cols>
    <col min="1" max="1" width="1" style="3" customWidth="1"/>
    <col min="2" max="2" width="13" style="3" customWidth="1"/>
    <col min="3" max="3" width="7.5703125" style="3" customWidth="1"/>
    <col min="4" max="4" width="68.7109375" style="3" customWidth="1"/>
    <col min="5" max="16384" width="11.42578125" style="3"/>
  </cols>
  <sheetData>
    <row r="2" spans="1:6" ht="15.75" customHeight="1" x14ac:dyDescent="0.25">
      <c r="A2" s="8"/>
      <c r="B2" s="491" t="s">
        <v>248</v>
      </c>
      <c r="C2" s="492"/>
      <c r="D2" s="493"/>
      <c r="E2" s="310"/>
      <c r="F2" s="310"/>
    </row>
    <row r="3" spans="1:6" ht="15.75" customHeight="1" x14ac:dyDescent="0.25">
      <c r="A3" s="8"/>
      <c r="B3" s="311" t="s">
        <v>115</v>
      </c>
      <c r="C3" s="312" t="s">
        <v>124</v>
      </c>
      <c r="D3" s="313" t="s">
        <v>125</v>
      </c>
      <c r="E3" s="310"/>
      <c r="F3" s="310"/>
    </row>
    <row r="4" spans="1:6" ht="15.75" customHeight="1" x14ac:dyDescent="0.25">
      <c r="A4" s="8"/>
      <c r="B4" s="314" t="s">
        <v>116</v>
      </c>
      <c r="C4" s="315">
        <v>1</v>
      </c>
      <c r="D4" s="355" t="s">
        <v>250</v>
      </c>
      <c r="E4" s="310"/>
      <c r="F4" s="310"/>
    </row>
    <row r="5" spans="1:6" ht="24" x14ac:dyDescent="0.25">
      <c r="A5" s="8"/>
      <c r="B5" s="316" t="s">
        <v>117</v>
      </c>
      <c r="C5" s="317">
        <v>2</v>
      </c>
      <c r="D5" s="355" t="s">
        <v>249</v>
      </c>
      <c r="E5" s="310"/>
      <c r="F5" s="310"/>
    </row>
    <row r="6" spans="1:6" ht="15.75" customHeight="1" x14ac:dyDescent="0.25">
      <c r="A6" s="8"/>
      <c r="B6" s="316" t="s">
        <v>118</v>
      </c>
      <c r="C6" s="317">
        <v>3</v>
      </c>
      <c r="D6" s="355" t="s">
        <v>111</v>
      </c>
      <c r="E6" s="310"/>
      <c r="F6" s="310"/>
    </row>
    <row r="7" spans="1:6" ht="15.75" customHeight="1" x14ac:dyDescent="0.25">
      <c r="A7" s="8"/>
      <c r="B7" s="488" t="s">
        <v>119</v>
      </c>
      <c r="C7" s="318">
        <v>4</v>
      </c>
      <c r="D7" s="355" t="s">
        <v>88</v>
      </c>
      <c r="E7" s="310"/>
      <c r="F7" s="310"/>
    </row>
    <row r="8" spans="1:6" ht="15.75" customHeight="1" x14ac:dyDescent="0.25">
      <c r="A8" s="8"/>
      <c r="B8" s="489"/>
      <c r="C8" s="319">
        <v>5</v>
      </c>
      <c r="D8" s="355" t="s">
        <v>112</v>
      </c>
      <c r="E8" s="310"/>
      <c r="F8" s="310"/>
    </row>
    <row r="9" spans="1:6" ht="15.75" customHeight="1" x14ac:dyDescent="0.25">
      <c r="A9" s="8"/>
      <c r="B9" s="489"/>
      <c r="C9" s="319">
        <v>6</v>
      </c>
      <c r="D9" s="355" t="s">
        <v>205</v>
      </c>
      <c r="E9" s="310"/>
      <c r="F9" s="310"/>
    </row>
    <row r="10" spans="1:6" ht="15.75" customHeight="1" x14ac:dyDescent="0.25">
      <c r="A10" s="8"/>
      <c r="B10" s="489"/>
      <c r="C10" s="319">
        <v>7</v>
      </c>
      <c r="D10" s="355" t="s">
        <v>206</v>
      </c>
      <c r="E10" s="310"/>
      <c r="F10" s="310"/>
    </row>
    <row r="11" spans="1:6" ht="15.75" customHeight="1" x14ac:dyDescent="0.25">
      <c r="A11" s="8"/>
      <c r="B11" s="489"/>
      <c r="C11" s="319">
        <v>8</v>
      </c>
      <c r="D11" s="355" t="s">
        <v>207</v>
      </c>
      <c r="E11" s="310"/>
      <c r="F11" s="310"/>
    </row>
    <row r="12" spans="1:6" ht="15.75" customHeight="1" x14ac:dyDescent="0.25">
      <c r="A12" s="8"/>
      <c r="B12" s="490"/>
      <c r="C12" s="320">
        <v>9</v>
      </c>
      <c r="D12" s="356" t="s">
        <v>114</v>
      </c>
      <c r="E12" s="310"/>
      <c r="F12" s="310"/>
    </row>
    <row r="13" spans="1:6" ht="15.75" customHeight="1" x14ac:dyDescent="0.25">
      <c r="A13" s="8"/>
      <c r="B13" s="321" t="s">
        <v>120</v>
      </c>
      <c r="C13" s="322">
        <v>10</v>
      </c>
      <c r="D13" s="355" t="s">
        <v>113</v>
      </c>
      <c r="E13" s="310"/>
      <c r="F13" s="310"/>
    </row>
    <row r="14" spans="1:6" ht="15.75" customHeight="1" x14ac:dyDescent="0.25">
      <c r="A14" s="8"/>
      <c r="B14" s="488" t="s">
        <v>121</v>
      </c>
      <c r="C14" s="318">
        <v>11</v>
      </c>
      <c r="D14" s="355" t="s">
        <v>203</v>
      </c>
      <c r="E14" s="310"/>
      <c r="F14" s="310"/>
    </row>
    <row r="15" spans="1:6" ht="15.75" customHeight="1" x14ac:dyDescent="0.25">
      <c r="A15" s="8"/>
      <c r="B15" s="489"/>
      <c r="C15" s="319">
        <v>12</v>
      </c>
      <c r="D15" s="356" t="s">
        <v>93</v>
      </c>
      <c r="E15" s="310"/>
      <c r="F15" s="310"/>
    </row>
    <row r="16" spans="1:6" ht="15.75" customHeight="1" x14ac:dyDescent="0.25">
      <c r="A16" s="8"/>
      <c r="B16" s="488" t="s">
        <v>127</v>
      </c>
      <c r="C16" s="322"/>
      <c r="D16" s="356" t="s">
        <v>722</v>
      </c>
      <c r="E16" s="310"/>
      <c r="F16" s="310"/>
    </row>
    <row r="17" spans="1:6" ht="15.75" customHeight="1" x14ac:dyDescent="0.25">
      <c r="A17" s="8"/>
      <c r="B17" s="489"/>
      <c r="C17" s="462"/>
      <c r="D17" s="356" t="s">
        <v>721</v>
      </c>
      <c r="E17" s="310"/>
      <c r="F17" s="310"/>
    </row>
    <row r="18" spans="1:6" ht="15.75" customHeight="1" x14ac:dyDescent="0.25">
      <c r="A18" s="8"/>
      <c r="B18" s="8"/>
      <c r="C18" s="8"/>
      <c r="D18" s="9"/>
      <c r="E18" s="310"/>
      <c r="F18" s="310"/>
    </row>
    <row r="19" spans="1:6" x14ac:dyDescent="0.25">
      <c r="A19" s="8"/>
      <c r="B19" s="8"/>
      <c r="C19" s="8"/>
      <c r="D19" s="8"/>
    </row>
    <row r="20" spans="1:6" x14ac:dyDescent="0.25">
      <c r="A20" s="8"/>
      <c r="B20" s="8"/>
      <c r="C20" s="8"/>
    </row>
    <row r="21" spans="1:6" x14ac:dyDescent="0.25">
      <c r="A21" s="8"/>
    </row>
  </sheetData>
  <mergeCells count="4">
    <mergeCell ref="B7:B12"/>
    <mergeCell ref="B14:B15"/>
    <mergeCell ref="B2:D2"/>
    <mergeCell ref="B16:B17"/>
  </mergeCells>
  <hyperlinks>
    <hyperlink ref="D8" location="'Cuadro 5 Clasif. Económica'!A1" display="Gasto Programable del Sector Público en Clasificación Económica" xr:uid="{00000000-0004-0000-0000-000000000000}"/>
    <hyperlink ref="D5" location="'Cuadro 2 Panorama Económico'!A1" display="Variables económicas seleccionadas, consideradas en el programa económico 2015" xr:uid="{00000000-0004-0000-0000-000001000000}"/>
    <hyperlink ref="D4" location="'Cuadro 1 Principales Resultados'!A1" display="Principales resultados de la Cuenta Pública" xr:uid="{00000000-0004-0000-0000-000002000000}"/>
    <hyperlink ref="D15" location="'Cuadro 12 Saldo de deuda'!A1" display="Saldos de la Deuda del Sector Público Federal" xr:uid="{00000000-0004-0000-0000-000003000000}"/>
    <hyperlink ref="D14" location="'Cuadro 11 Endeudamiento'!A1" display="Endeudamiento Neto del Sector Público Federal en 2016" xr:uid="{00000000-0004-0000-0000-000004000000}"/>
    <hyperlink ref="D13" location="'Cuadro 10 Evolución de Fin Pub'!A1" display="Evolución de las Finanzas Públicas" xr:uid="{00000000-0004-0000-0000-000005000000}"/>
    <hyperlink ref="D12" location="'Cuadro 9 Transferencias'!A1" display="Transferencia de recursos a las entidades federativas y municipios" xr:uid="{00000000-0004-0000-0000-000006000000}"/>
    <hyperlink ref="D9" location="'Cuadro 6 Clasif. Funcional'!A1" display="Gasto Programable del Sector Público en Clasificación Funcional" xr:uid="{00000000-0004-0000-0000-000007000000}"/>
    <hyperlink ref="D7" location="'Cuadro 4 Gasto Neto Total'!A1" display="Gasto Neto Total" xr:uid="{00000000-0004-0000-0000-000008000000}"/>
    <hyperlink ref="D6" location="'Cuadro 3 Ingreso Presupuestario'!A1" display="Ingresos Presupuestarios del Sector Público" xr:uid="{00000000-0004-0000-0000-000009000000}"/>
    <hyperlink ref="D10" location="'Cuadro 7 Clasif. Admin.'!A1" display="Gasto Programable del Sector Público en Clasificación Administrativa" xr:uid="{00000000-0004-0000-0000-00000A000000}"/>
    <hyperlink ref="D11" location="'Cuadro 8 Gasto Corr Estruct'!A1" display="Gasto corriente estructural en Clasificación Administrativa" xr:uid="{00000000-0004-0000-0000-00000B000000}"/>
    <hyperlink ref="D16" location="' Ingresos excedentes'!A1" display="Ingresos Presupuestarios del Sector Público" xr:uid="{00000000-0004-0000-0000-00000C000000}"/>
    <hyperlink ref="D17" location="'Deuda neta'!A1" display="Deuda bruta del sector público" xr:uid="{00000000-0004-0000-0000-00000D000000}"/>
  </hyperlinks>
  <printOptions gridLines="1"/>
  <pageMargins left="0.70866141732283472" right="0.70866141732283472" top="0.74803149606299213" bottom="0.74803149606299213" header="0.31496062992125984" footer="0.31496062992125984"/>
  <pageSetup scale="99" orientation="portrait" r:id="rId1"/>
  <headerFooter>
    <oddHeader>&amp;LInstituto Belisario Domínguez&amp;RDirección General de Finanzas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39997558519241921"/>
    <pageSetUpPr fitToPage="1"/>
  </sheetPr>
  <dimension ref="A1:K59"/>
  <sheetViews>
    <sheetView view="pageBreakPreview" zoomScale="60" zoomScaleNormal="100" workbookViewId="0">
      <selection activeCell="F8" sqref="F8"/>
    </sheetView>
  </sheetViews>
  <sheetFormatPr baseColWidth="10" defaultRowHeight="12.75" x14ac:dyDescent="0.2"/>
  <cols>
    <col min="1" max="1" width="4.28515625" style="33" customWidth="1"/>
    <col min="2" max="2" width="7.7109375" style="33" customWidth="1"/>
    <col min="3" max="3" width="60.7109375" style="33" customWidth="1"/>
    <col min="4" max="6" width="11.42578125" style="33"/>
    <col min="7" max="7" width="0.42578125" style="33" customWidth="1"/>
    <col min="8" max="9" width="11.42578125" style="33"/>
    <col min="10" max="10" width="0.42578125" style="33" customWidth="1"/>
    <col min="11" max="11" width="16.28515625" style="33" customWidth="1"/>
    <col min="12" max="16384" width="11.42578125" style="33"/>
  </cols>
  <sheetData>
    <row r="1" spans="1:11" ht="22.5" x14ac:dyDescent="0.25">
      <c r="D1" s="398"/>
      <c r="E1"/>
      <c r="F1"/>
      <c r="K1" s="399" t="s">
        <v>495</v>
      </c>
    </row>
    <row r="2" spans="1:11" x14ac:dyDescent="0.2">
      <c r="K2" s="433">
        <v>0.94969402000000003</v>
      </c>
    </row>
    <row r="3" spans="1:11" x14ac:dyDescent="0.2">
      <c r="A3" s="400" t="s">
        <v>679</v>
      </c>
      <c r="B3" s="400"/>
      <c r="C3" s="400"/>
    </row>
    <row r="4" spans="1:11" x14ac:dyDescent="0.2">
      <c r="A4" s="400" t="s">
        <v>370</v>
      </c>
      <c r="B4" s="400"/>
      <c r="C4" s="400"/>
    </row>
    <row r="6" spans="1:11" ht="25.5" x14ac:dyDescent="0.2">
      <c r="A6" s="597" t="s">
        <v>371</v>
      </c>
      <c r="B6" s="597"/>
      <c r="C6" s="597"/>
      <c r="D6" s="594" t="s">
        <v>256</v>
      </c>
      <c r="E6" s="591" t="s">
        <v>365</v>
      </c>
      <c r="F6" s="591"/>
      <c r="G6" s="592"/>
      <c r="H6" s="596" t="s">
        <v>493</v>
      </c>
      <c r="I6" s="596"/>
      <c r="J6" s="423"/>
      <c r="K6" s="423" t="s">
        <v>494</v>
      </c>
    </row>
    <row r="7" spans="1:11" x14ac:dyDescent="0.2">
      <c r="A7" s="599"/>
      <c r="B7" s="599"/>
      <c r="C7" s="599"/>
      <c r="D7" s="595"/>
      <c r="E7" s="428" t="s">
        <v>1</v>
      </c>
      <c r="F7" s="428" t="s">
        <v>23</v>
      </c>
      <c r="G7" s="593"/>
      <c r="H7" s="429" t="s">
        <v>9</v>
      </c>
      <c r="I7" s="430" t="s">
        <v>10</v>
      </c>
      <c r="J7" s="430"/>
      <c r="K7" s="430" t="s">
        <v>148</v>
      </c>
    </row>
    <row r="8" spans="1:11" x14ac:dyDescent="0.2">
      <c r="A8" s="402" t="s">
        <v>337</v>
      </c>
      <c r="D8" s="404">
        <v>105008.90717041999</v>
      </c>
      <c r="E8" s="404">
        <v>84548.59074900001</v>
      </c>
      <c r="F8" s="404">
        <v>142244.50550942999</v>
      </c>
      <c r="H8" s="403">
        <f>SUM(H9,H15,H54)</f>
        <v>57695.914760429994</v>
      </c>
      <c r="I8" s="405">
        <f t="shared" ref="I8:I16" si="0">IF(E8=0,"n.a.",((F8/E8)-1)*100)</f>
        <v>68.239948471420703</v>
      </c>
      <c r="K8" s="405">
        <f>IF(D8=0,"n.a.",((F8/(D8/$K$2))-1)*100)</f>
        <v>28.645045358795951</v>
      </c>
    </row>
    <row r="9" spans="1:11" x14ac:dyDescent="0.2">
      <c r="A9" s="406" t="s">
        <v>372</v>
      </c>
      <c r="D9" s="408">
        <v>1786.6449836400002</v>
      </c>
      <c r="E9" s="408">
        <v>1015.453039</v>
      </c>
      <c r="F9" s="408">
        <v>1609.2359358200001</v>
      </c>
      <c r="H9" s="408">
        <f>SUM(H10,H12)</f>
        <v>593.78289682000013</v>
      </c>
      <c r="I9" s="397">
        <f t="shared" si="0"/>
        <v>58.474678199274187</v>
      </c>
      <c r="K9" s="397">
        <f>IF(D9=0,"n.a.",((F9/(D9/$K$2))-1)*100)</f>
        <v>-14.460804524034144</v>
      </c>
    </row>
    <row r="10" spans="1:11" x14ac:dyDescent="0.2">
      <c r="A10" s="409" t="s">
        <v>373</v>
      </c>
      <c r="D10" s="411">
        <v>1159.7191480500003</v>
      </c>
      <c r="E10" s="411">
        <v>1005.113039</v>
      </c>
      <c r="F10" s="411">
        <v>1134.0316647700001</v>
      </c>
      <c r="H10" s="411">
        <f>H11</f>
        <v>128.91862577000018</v>
      </c>
      <c r="I10" s="412">
        <f t="shared" si="0"/>
        <v>12.826281300485665</v>
      </c>
      <c r="K10" s="412">
        <f>IF(D10=0,"n.a.",((F10/(D10/$K$2))-1)*100)</f>
        <v>-7.1341460271999724</v>
      </c>
    </row>
    <row r="11" spans="1:11" x14ac:dyDescent="0.2">
      <c r="A11" s="421"/>
      <c r="B11" s="413" t="s">
        <v>496</v>
      </c>
      <c r="C11" s="414" t="s">
        <v>555</v>
      </c>
      <c r="D11" s="418">
        <v>1159.7191480500003</v>
      </c>
      <c r="E11" s="418">
        <v>1005.113039</v>
      </c>
      <c r="F11" s="418">
        <v>1134.0316647700001</v>
      </c>
      <c r="H11" s="418">
        <f>F11-E11</f>
        <v>128.91862577000018</v>
      </c>
      <c r="I11" s="416">
        <f t="shared" si="0"/>
        <v>12.826281300485665</v>
      </c>
      <c r="K11" s="416">
        <f>IF(D11=0,"n.a.",((F11/(D11/$K$2))-1)*100)</f>
        <v>-7.1341460271999724</v>
      </c>
    </row>
    <row r="12" spans="1:11" x14ac:dyDescent="0.2">
      <c r="A12" s="409" t="s">
        <v>391</v>
      </c>
      <c r="B12" s="414"/>
      <c r="C12" s="414"/>
      <c r="D12" s="411">
        <v>626.92583559000002</v>
      </c>
      <c r="E12" s="411">
        <v>10.34</v>
      </c>
      <c r="F12" s="411">
        <v>475.20427104999999</v>
      </c>
      <c r="H12" s="411">
        <f>SUM(H13:H14)</f>
        <v>464.86427104999996</v>
      </c>
      <c r="I12" s="412">
        <f t="shared" si="0"/>
        <v>4495.7859869439071</v>
      </c>
      <c r="K12" s="412">
        <f>IF(D12=0,"n.a.",((F12/(D12/$K$2))-1)*100)</f>
        <v>-28.014028314860106</v>
      </c>
    </row>
    <row r="13" spans="1:11" x14ac:dyDescent="0.2">
      <c r="A13" s="421"/>
      <c r="B13" s="420" t="s">
        <v>392</v>
      </c>
      <c r="C13" s="414" t="s">
        <v>497</v>
      </c>
      <c r="D13" s="418">
        <v>5.0136489800000001</v>
      </c>
      <c r="E13" s="418">
        <v>10.34</v>
      </c>
      <c r="F13" s="418">
        <v>8.3994212200000007</v>
      </c>
      <c r="H13" s="418">
        <f>F13-E13</f>
        <v>-1.9405787799999992</v>
      </c>
      <c r="I13" s="416">
        <f t="shared" si="0"/>
        <v>-18.767686460348155</v>
      </c>
      <c r="K13" s="416">
        <f t="shared" ref="K13:K14" si="1">IF(D13=0,"n.a.",((F13/(D13/$K$2))-1)*100)</f>
        <v>59.103282577535097</v>
      </c>
    </row>
    <row r="14" spans="1:11" x14ac:dyDescent="0.2">
      <c r="A14" s="421"/>
      <c r="B14" s="420" t="s">
        <v>498</v>
      </c>
      <c r="C14" s="414" t="s">
        <v>499</v>
      </c>
      <c r="D14" s="418">
        <v>621.91218661000005</v>
      </c>
      <c r="E14" s="418"/>
      <c r="F14" s="418">
        <v>466.80484982999997</v>
      </c>
      <c r="H14" s="418">
        <f>F14-E14</f>
        <v>466.80484982999997</v>
      </c>
      <c r="I14" s="416" t="str">
        <f t="shared" si="0"/>
        <v>n.a.</v>
      </c>
      <c r="K14" s="416">
        <f t="shared" si="1"/>
        <v>-28.7163390691755</v>
      </c>
    </row>
    <row r="15" spans="1:11" x14ac:dyDescent="0.2">
      <c r="A15" s="406" t="s">
        <v>412</v>
      </c>
      <c r="B15" s="422"/>
      <c r="C15" s="414"/>
      <c r="D15" s="408">
        <v>100744.23518483998</v>
      </c>
      <c r="E15" s="408">
        <v>81405.244664000013</v>
      </c>
      <c r="F15" s="408">
        <v>137274.82615990998</v>
      </c>
      <c r="H15" s="408">
        <f>SUM(H16,H29,H31,H37)</f>
        <v>55869.581495910003</v>
      </c>
      <c r="I15" s="397">
        <f t="shared" si="0"/>
        <v>68.63142752842468</v>
      </c>
      <c r="K15" s="397">
        <f>IF(D15=0,"n.a.",((F15/(D15/$K$2))-1)*100)</f>
        <v>29.405996543039969</v>
      </c>
    </row>
    <row r="16" spans="1:11" x14ac:dyDescent="0.2">
      <c r="A16" s="409" t="s">
        <v>413</v>
      </c>
      <c r="B16" s="422"/>
      <c r="C16" s="414"/>
      <c r="D16" s="411">
        <v>8481.8615554299995</v>
      </c>
      <c r="E16" s="411">
        <v>4829.3279770000008</v>
      </c>
      <c r="F16" s="411">
        <v>9069.8164586700004</v>
      </c>
      <c r="H16" s="411">
        <f>SUM(H17:H28)</f>
        <v>4240.4884816700005</v>
      </c>
      <c r="I16" s="412">
        <f t="shared" si="0"/>
        <v>87.807009626714347</v>
      </c>
      <c r="K16" s="412">
        <f>IF(D16=0,"n.a.",((F16/(D16/$K$2))-1)*100)</f>
        <v>1.5525942861230879</v>
      </c>
    </row>
    <row r="17" spans="1:11" ht="25.5" x14ac:dyDescent="0.2">
      <c r="B17" s="420" t="s">
        <v>500</v>
      </c>
      <c r="C17" s="419" t="s">
        <v>501</v>
      </c>
      <c r="D17" s="418">
        <v>42.433474029999992</v>
      </c>
      <c r="E17" s="418">
        <v>60.359349000000002</v>
      </c>
      <c r="F17" s="418">
        <v>46.5406075</v>
      </c>
      <c r="H17" s="418">
        <f t="shared" ref="H17:H25" si="2">F17-E17</f>
        <v>-13.818741500000002</v>
      </c>
      <c r="I17" s="416">
        <f t="shared" ref="I17:I53" si="3">IF(E17=0,"n.a.",((F17/E17)-1)*100)</f>
        <v>-22.894119517425548</v>
      </c>
      <c r="K17" s="416">
        <f t="shared" ref="K17:K53" si="4">IF(D17=0,"n.a.",((F17/(D17/$K$2))-1)*100)</f>
        <v>4.1614848660958437</v>
      </c>
    </row>
    <row r="18" spans="1:11" x14ac:dyDescent="0.2">
      <c r="B18" s="420" t="s">
        <v>420</v>
      </c>
      <c r="C18" s="419" t="s">
        <v>554</v>
      </c>
      <c r="D18" s="418">
        <v>64.374409200000002</v>
      </c>
      <c r="E18" s="418">
        <v>63.977715000000003</v>
      </c>
      <c r="F18" s="418">
        <v>67.670342210000015</v>
      </c>
      <c r="H18" s="418">
        <f t="shared" si="2"/>
        <v>3.6926272100000119</v>
      </c>
      <c r="I18" s="416">
        <f t="shared" si="3"/>
        <v>5.7717397534438497</v>
      </c>
      <c r="K18" s="416">
        <f t="shared" si="4"/>
        <v>-0.16821882042127312</v>
      </c>
    </row>
    <row r="19" spans="1:11" x14ac:dyDescent="0.2">
      <c r="B19" s="420" t="s">
        <v>421</v>
      </c>
      <c r="C19" s="414" t="s">
        <v>553</v>
      </c>
      <c r="D19" s="418">
        <v>20.843660079999999</v>
      </c>
      <c r="E19" s="418">
        <v>19.126377000000002</v>
      </c>
      <c r="F19" s="418">
        <v>28.511269379999998</v>
      </c>
      <c r="H19" s="418">
        <f t="shared" si="2"/>
        <v>9.3848923799999966</v>
      </c>
      <c r="I19" s="416">
        <f t="shared" si="3"/>
        <v>49.067799824294987</v>
      </c>
      <c r="K19" s="416">
        <f t="shared" si="4"/>
        <v>29.905121887763507</v>
      </c>
    </row>
    <row r="20" spans="1:11" x14ac:dyDescent="0.2">
      <c r="B20" s="420" t="s">
        <v>422</v>
      </c>
      <c r="C20" s="419" t="s">
        <v>552</v>
      </c>
      <c r="D20" s="418">
        <v>999.6743765199999</v>
      </c>
      <c r="E20" s="418">
        <v>916.62453400000004</v>
      </c>
      <c r="F20" s="418">
        <v>928.98855727000011</v>
      </c>
      <c r="H20" s="418">
        <f t="shared" si="2"/>
        <v>12.364023270000075</v>
      </c>
      <c r="I20" s="416">
        <f t="shared" si="3"/>
        <v>1.3488645362835117</v>
      </c>
      <c r="K20" s="416">
        <f t="shared" si="4"/>
        <v>-11.745774603226911</v>
      </c>
    </row>
    <row r="21" spans="1:11" x14ac:dyDescent="0.2">
      <c r="B21" s="420" t="s">
        <v>423</v>
      </c>
      <c r="C21" s="414" t="s">
        <v>503</v>
      </c>
      <c r="D21" s="418">
        <v>2738.3485502399999</v>
      </c>
      <c r="E21" s="418">
        <v>2241.746482</v>
      </c>
      <c r="F21" s="418">
        <v>2973.4497557600007</v>
      </c>
      <c r="H21" s="418">
        <f t="shared" si="2"/>
        <v>731.70327376000068</v>
      </c>
      <c r="I21" s="416">
        <f t="shared" si="3"/>
        <v>32.639876080331945</v>
      </c>
      <c r="K21" s="416">
        <f t="shared" si="4"/>
        <v>3.1230100919124482</v>
      </c>
    </row>
    <row r="22" spans="1:11" x14ac:dyDescent="0.2">
      <c r="B22" s="420" t="s">
        <v>425</v>
      </c>
      <c r="C22" s="414" t="s">
        <v>504</v>
      </c>
      <c r="D22" s="418">
        <v>2358.5641845999999</v>
      </c>
      <c r="E22" s="418">
        <v>625.84215700000004</v>
      </c>
      <c r="F22" s="418">
        <v>2391.4177749400001</v>
      </c>
      <c r="H22" s="418">
        <f t="shared" si="2"/>
        <v>1765.57561794</v>
      </c>
      <c r="I22" s="416">
        <f t="shared" si="3"/>
        <v>282.11196676225183</v>
      </c>
      <c r="K22" s="416">
        <f t="shared" si="4"/>
        <v>-3.7077229014484958</v>
      </c>
    </row>
    <row r="23" spans="1:11" ht="25.5" x14ac:dyDescent="0.2">
      <c r="B23" s="420" t="s">
        <v>426</v>
      </c>
      <c r="C23" s="419" t="s">
        <v>505</v>
      </c>
      <c r="D23" s="418">
        <v>1107.5227490700001</v>
      </c>
      <c r="E23" s="418">
        <v>333.03849400000001</v>
      </c>
      <c r="F23" s="418">
        <v>1130.393677</v>
      </c>
      <c r="H23" s="418">
        <f t="shared" si="2"/>
        <v>797.35518300000001</v>
      </c>
      <c r="I23" s="416">
        <f t="shared" si="3"/>
        <v>239.41832471774268</v>
      </c>
      <c r="K23" s="416">
        <f t="shared" si="4"/>
        <v>-3.0694298429386091</v>
      </c>
    </row>
    <row r="24" spans="1:11" x14ac:dyDescent="0.2">
      <c r="A24" s="421"/>
      <c r="B24" s="420" t="s">
        <v>427</v>
      </c>
      <c r="C24" s="414" t="s">
        <v>506</v>
      </c>
      <c r="D24" s="418">
        <v>156.50766122000002</v>
      </c>
      <c r="E24" s="418">
        <v>130.56735599999999</v>
      </c>
      <c r="F24" s="418">
        <v>146.70487355999995</v>
      </c>
      <c r="H24" s="418">
        <f t="shared" si="2"/>
        <v>16.137517559999964</v>
      </c>
      <c r="I24" s="416">
        <f t="shared" si="3"/>
        <v>12.359534614455981</v>
      </c>
      <c r="K24" s="416">
        <f t="shared" si="4"/>
        <v>-10.978964199751351</v>
      </c>
    </row>
    <row r="25" spans="1:11" x14ac:dyDescent="0.2">
      <c r="A25" s="421"/>
      <c r="B25" s="420" t="s">
        <v>432</v>
      </c>
      <c r="C25" s="419" t="s">
        <v>551</v>
      </c>
      <c r="D25" s="418">
        <v>261.78860647000005</v>
      </c>
      <c r="E25" s="418">
        <v>64.083990999999997</v>
      </c>
      <c r="F25" s="418">
        <v>382.9907624899999</v>
      </c>
      <c r="H25" s="418">
        <f t="shared" si="2"/>
        <v>318.90677148999987</v>
      </c>
      <c r="I25" s="416">
        <f t="shared" si="3"/>
        <v>497.63874957475718</v>
      </c>
      <c r="K25" s="416">
        <f t="shared" si="4"/>
        <v>38.938069825309455</v>
      </c>
    </row>
    <row r="26" spans="1:11" x14ac:dyDescent="0.2">
      <c r="A26" s="421"/>
      <c r="B26" s="420" t="s">
        <v>509</v>
      </c>
      <c r="C26" s="419" t="s">
        <v>510</v>
      </c>
      <c r="D26" s="418">
        <v>399.95010294999997</v>
      </c>
      <c r="I26" s="416"/>
      <c r="K26" s="416">
        <f t="shared" si="4"/>
        <v>-100</v>
      </c>
    </row>
    <row r="27" spans="1:11" x14ac:dyDescent="0.2">
      <c r="A27" s="421"/>
      <c r="B27" s="420" t="s">
        <v>511</v>
      </c>
      <c r="C27" s="414" t="s">
        <v>512</v>
      </c>
      <c r="D27" s="418">
        <v>86.243631840000006</v>
      </c>
      <c r="E27" s="418">
        <v>75.368502000000007</v>
      </c>
      <c r="F27" s="418">
        <v>71.961615900000012</v>
      </c>
      <c r="H27" s="418">
        <f>F27-E27</f>
        <v>-3.4068860999999941</v>
      </c>
      <c r="I27" s="416">
        <f t="shared" si="3"/>
        <v>-4.5203049146445684</v>
      </c>
      <c r="K27" s="416">
        <f t="shared" si="4"/>
        <v>-20.757608612129474</v>
      </c>
    </row>
    <row r="28" spans="1:11" x14ac:dyDescent="0.2">
      <c r="A28" s="421"/>
      <c r="B28" s="420" t="s">
        <v>513</v>
      </c>
      <c r="C28" s="414" t="s">
        <v>514</v>
      </c>
      <c r="D28" s="418">
        <v>245.61014921000009</v>
      </c>
      <c r="E28" s="418">
        <v>298.59302000000002</v>
      </c>
      <c r="F28" s="418">
        <v>901.18722265999986</v>
      </c>
      <c r="H28" s="418">
        <f>F28-E28</f>
        <v>602.59420265999984</v>
      </c>
      <c r="I28" s="416">
        <f t="shared" si="3"/>
        <v>201.81121536598536</v>
      </c>
      <c r="K28" s="416">
        <f t="shared" si="4"/>
        <v>248.45958891089833</v>
      </c>
    </row>
    <row r="29" spans="1:11" x14ac:dyDescent="0.2">
      <c r="A29" s="409" t="s">
        <v>452</v>
      </c>
      <c r="B29" s="414"/>
      <c r="C29" s="414"/>
      <c r="D29" s="411">
        <v>731.66525295999963</v>
      </c>
      <c r="E29" s="411">
        <v>798.63259000000005</v>
      </c>
      <c r="F29" s="411">
        <v>793.59172970999953</v>
      </c>
      <c r="H29" s="411">
        <f>H30</f>
        <v>-5.0408602900005235</v>
      </c>
      <c r="I29" s="412">
        <f>IF(E29=0,"n.a.",((F29/E29)-1)*100)</f>
        <v>-0.63118639949323319</v>
      </c>
      <c r="K29" s="412">
        <f>IF(D29=0,"n.a.",((F29/(D29/$K$2))-1)*100)</f>
        <v>3.0073953871698089</v>
      </c>
    </row>
    <row r="30" spans="1:11" ht="25.5" x14ac:dyDescent="0.2">
      <c r="A30" s="421"/>
      <c r="B30" s="420" t="s">
        <v>453</v>
      </c>
      <c r="C30" s="419" t="s">
        <v>550</v>
      </c>
      <c r="D30" s="418">
        <v>731.66525295999963</v>
      </c>
      <c r="E30" s="418">
        <v>798.63259000000005</v>
      </c>
      <c r="F30" s="418">
        <v>793.59172970999953</v>
      </c>
      <c r="H30" s="418">
        <f>F30-E30</f>
        <v>-5.0408602900005235</v>
      </c>
      <c r="I30" s="416">
        <f t="shared" si="3"/>
        <v>-0.63118639949323319</v>
      </c>
      <c r="K30" s="416">
        <f t="shared" si="4"/>
        <v>3.0073953871698089</v>
      </c>
    </row>
    <row r="31" spans="1:11" x14ac:dyDescent="0.2">
      <c r="A31" s="409" t="s">
        <v>457</v>
      </c>
      <c r="B31" s="420"/>
      <c r="C31" s="414"/>
      <c r="D31" s="411">
        <v>7898.9177817099999</v>
      </c>
      <c r="E31" s="411">
        <v>11885.840392000002</v>
      </c>
      <c r="F31" s="411">
        <v>9284.3685182500067</v>
      </c>
      <c r="H31" s="411">
        <f>SUM(H32:H36)</f>
        <v>-2601.4718737499948</v>
      </c>
      <c r="I31" s="412">
        <f>IF(E31=0,"n.a.",((F31/E31)-1)*100)</f>
        <v>-21.887151332613954</v>
      </c>
      <c r="K31" s="412">
        <f>IF(D31=0,"n.a.",((F31/(D31/$K$2))-1)*100)</f>
        <v>11.626801353406101</v>
      </c>
    </row>
    <row r="32" spans="1:11" ht="25.5" x14ac:dyDescent="0.2">
      <c r="A32" s="417"/>
      <c r="B32" s="420" t="s">
        <v>458</v>
      </c>
      <c r="C32" s="419" t="s">
        <v>515</v>
      </c>
      <c r="D32" s="418">
        <v>442.59582182999992</v>
      </c>
      <c r="E32" s="418">
        <v>584.07378100000005</v>
      </c>
      <c r="F32" s="418">
        <v>416.57923133999986</v>
      </c>
      <c r="H32" s="418">
        <f>F32-E32</f>
        <v>-167.49454966000019</v>
      </c>
      <c r="I32" s="416">
        <f t="shared" si="3"/>
        <v>-28.67695060258152</v>
      </c>
      <c r="K32" s="416">
        <f t="shared" si="4"/>
        <v>-10.613072842844796</v>
      </c>
    </row>
    <row r="33" spans="1:11" ht="25.5" x14ac:dyDescent="0.2">
      <c r="A33" s="417"/>
      <c r="B33" s="420" t="s">
        <v>516</v>
      </c>
      <c r="C33" s="419" t="s">
        <v>549</v>
      </c>
      <c r="D33" s="418">
        <v>1399.1674729899999</v>
      </c>
      <c r="E33" s="418">
        <v>1850.276805</v>
      </c>
      <c r="F33" s="418">
        <v>1401.1086871600048</v>
      </c>
      <c r="H33" s="418">
        <f>F33-E33</f>
        <v>-449.16811783999515</v>
      </c>
      <c r="I33" s="416">
        <f t="shared" si="3"/>
        <v>-24.275725482058085</v>
      </c>
      <c r="K33" s="416">
        <f t="shared" si="4"/>
        <v>-4.8988368259889059</v>
      </c>
    </row>
    <row r="34" spans="1:11" ht="25.5" x14ac:dyDescent="0.2">
      <c r="A34" s="417"/>
      <c r="B34" s="420" t="s">
        <v>517</v>
      </c>
      <c r="C34" s="419" t="s">
        <v>548</v>
      </c>
      <c r="D34" s="418">
        <v>5331.6390652600003</v>
      </c>
      <c r="E34" s="418">
        <v>8824.3364450000008</v>
      </c>
      <c r="F34" s="418">
        <v>6690.4828175700013</v>
      </c>
      <c r="H34" s="418">
        <f>F34-E34</f>
        <v>-2133.8536274299995</v>
      </c>
      <c r="I34" s="416">
        <f t="shared" si="3"/>
        <v>-24.181462716543088</v>
      </c>
      <c r="K34" s="416">
        <f t="shared" si="4"/>
        <v>19.173699588179627</v>
      </c>
    </row>
    <row r="35" spans="1:11" x14ac:dyDescent="0.2">
      <c r="A35" s="417"/>
      <c r="B35" s="420" t="s">
        <v>518</v>
      </c>
      <c r="C35" s="419" t="s">
        <v>547</v>
      </c>
      <c r="D35" s="418">
        <v>121.22111717999998</v>
      </c>
      <c r="E35" s="418">
        <v>173.80507600000001</v>
      </c>
      <c r="F35" s="418">
        <v>175.34151531999998</v>
      </c>
      <c r="H35" s="418">
        <f>F35-E35</f>
        <v>1.5364393199999711</v>
      </c>
      <c r="I35" s="416">
        <f t="shared" si="3"/>
        <v>0.88400140856643716</v>
      </c>
      <c r="K35" s="416">
        <f t="shared" si="4"/>
        <v>37.369455447170473</v>
      </c>
    </row>
    <row r="36" spans="1:11" x14ac:dyDescent="0.2">
      <c r="B36" s="420" t="s">
        <v>460</v>
      </c>
      <c r="C36" s="414" t="s">
        <v>520</v>
      </c>
      <c r="D36" s="418">
        <v>604.29430445000014</v>
      </c>
      <c r="E36" s="418">
        <v>453.34828499999998</v>
      </c>
      <c r="F36" s="418">
        <v>600.85626686000001</v>
      </c>
      <c r="H36" s="418">
        <f>F36-E36</f>
        <v>147.50798186000003</v>
      </c>
      <c r="I36" s="416">
        <f t="shared" si="3"/>
        <v>32.53745227248406</v>
      </c>
      <c r="K36" s="416">
        <f t="shared" si="4"/>
        <v>-5.570911505474796</v>
      </c>
    </row>
    <row r="37" spans="1:11" x14ac:dyDescent="0.2">
      <c r="A37" s="409" t="s">
        <v>463</v>
      </c>
      <c r="B37" s="420"/>
      <c r="C37" s="414"/>
      <c r="D37" s="411">
        <v>83631.790594739985</v>
      </c>
      <c r="E37" s="411">
        <v>63891.443705000005</v>
      </c>
      <c r="F37" s="411">
        <v>118127.04945327998</v>
      </c>
      <c r="H37" s="411">
        <f>SUM(H38:H53)</f>
        <v>54235.605748279995</v>
      </c>
      <c r="I37" s="412">
        <f>IF(E37=0,"n.a.",((F37/E37)-1)*100)</f>
        <v>84.887118842856296</v>
      </c>
      <c r="K37" s="412">
        <f>IF(D37=0,"n.a.",((F37/(D37/$K$2))-1)*100)</f>
        <v>34.141038555116275</v>
      </c>
    </row>
    <row r="38" spans="1:11" x14ac:dyDescent="0.2">
      <c r="A38" s="417"/>
      <c r="B38" s="420" t="s">
        <v>521</v>
      </c>
      <c r="C38" s="419" t="s">
        <v>546</v>
      </c>
      <c r="D38" s="418">
        <v>11102.369231890008</v>
      </c>
      <c r="E38" s="418">
        <v>16466.59246</v>
      </c>
      <c r="F38" s="418">
        <v>9975.3586162499869</v>
      </c>
      <c r="H38" s="418">
        <f t="shared" ref="H38:H53" si="5">F38-E38</f>
        <v>-6491.233843750013</v>
      </c>
      <c r="I38" s="416">
        <f t="shared" si="3"/>
        <v>-39.420626091999686</v>
      </c>
      <c r="K38" s="416">
        <f t="shared" si="4"/>
        <v>-14.671019965750476</v>
      </c>
    </row>
    <row r="39" spans="1:11" x14ac:dyDescent="0.2">
      <c r="A39" s="417"/>
      <c r="B39" s="420" t="s">
        <v>522</v>
      </c>
      <c r="C39" s="419" t="s">
        <v>545</v>
      </c>
      <c r="D39" s="418">
        <v>1229.5658416700001</v>
      </c>
      <c r="E39" s="418">
        <v>250</v>
      </c>
      <c r="F39" s="418">
        <v>108.60017936000001</v>
      </c>
      <c r="H39" s="418">
        <f t="shared" si="5"/>
        <v>-141.39982063999997</v>
      </c>
      <c r="I39" s="416">
        <f t="shared" si="3"/>
        <v>-56.559928256000006</v>
      </c>
      <c r="K39" s="416">
        <f t="shared" si="4"/>
        <v>-91.611922077386396</v>
      </c>
    </row>
    <row r="40" spans="1:11" x14ac:dyDescent="0.2">
      <c r="A40" s="417"/>
      <c r="B40" s="420" t="s">
        <v>523</v>
      </c>
      <c r="C40" s="419" t="s">
        <v>544</v>
      </c>
      <c r="D40" s="418">
        <v>18018.956120859999</v>
      </c>
      <c r="E40" s="418">
        <v>5550</v>
      </c>
      <c r="F40" s="418">
        <v>59690.672530080003</v>
      </c>
      <c r="H40" s="418">
        <f t="shared" si="5"/>
        <v>54140.672530080003</v>
      </c>
      <c r="I40" s="416">
        <f t="shared" si="3"/>
        <v>975.50761315459465</v>
      </c>
      <c r="K40" s="416">
        <f t="shared" si="4"/>
        <v>214.60132524530326</v>
      </c>
    </row>
    <row r="41" spans="1:11" x14ac:dyDescent="0.2">
      <c r="A41" s="417"/>
      <c r="B41" s="420" t="s">
        <v>465</v>
      </c>
      <c r="C41" s="414" t="s">
        <v>524</v>
      </c>
      <c r="D41" s="418">
        <v>53.657059869999998</v>
      </c>
      <c r="F41" s="418">
        <v>35.178298049999995</v>
      </c>
      <c r="H41" s="418">
        <f t="shared" si="5"/>
        <v>35.178298049999995</v>
      </c>
      <c r="I41" s="416" t="str">
        <f t="shared" si="3"/>
        <v>n.a.</v>
      </c>
      <c r="K41" s="416">
        <f t="shared" si="4"/>
        <v>-37.736768707035274</v>
      </c>
    </row>
    <row r="42" spans="1:11" x14ac:dyDescent="0.2">
      <c r="A42" s="417"/>
      <c r="B42" s="420" t="s">
        <v>468</v>
      </c>
      <c r="C42" s="414" t="s">
        <v>469</v>
      </c>
      <c r="D42" s="418">
        <v>162.77876594</v>
      </c>
      <c r="F42" s="418">
        <v>28.776402000000001</v>
      </c>
      <c r="H42" s="418">
        <f t="shared" si="5"/>
        <v>28.776402000000001</v>
      </c>
      <c r="I42" s="416" t="str">
        <f t="shared" si="3"/>
        <v>n.a.</v>
      </c>
      <c r="K42" s="416">
        <f t="shared" si="4"/>
        <v>-83.211092221580429</v>
      </c>
    </row>
    <row r="43" spans="1:11" x14ac:dyDescent="0.2">
      <c r="A43" s="417"/>
      <c r="B43" s="420" t="s">
        <v>470</v>
      </c>
      <c r="C43" s="414" t="s">
        <v>471</v>
      </c>
      <c r="D43" s="418">
        <v>235.90174061000002</v>
      </c>
      <c r="E43" s="418">
        <v>220.7</v>
      </c>
      <c r="F43" s="418">
        <v>238.27302927000002</v>
      </c>
      <c r="H43" s="418">
        <f t="shared" si="5"/>
        <v>17.573029270000035</v>
      </c>
      <c r="I43" s="416">
        <f t="shared" si="3"/>
        <v>7.9624056502039187</v>
      </c>
      <c r="K43" s="416">
        <f t="shared" si="4"/>
        <v>-4.0759638144816757</v>
      </c>
    </row>
    <row r="44" spans="1:11" x14ac:dyDescent="0.2">
      <c r="A44" s="417"/>
      <c r="B44" s="420" t="s">
        <v>525</v>
      </c>
      <c r="C44" s="419" t="s">
        <v>526</v>
      </c>
      <c r="D44" s="418">
        <v>2610.4021064499998</v>
      </c>
      <c r="E44" s="418">
        <v>1853.5845139999999</v>
      </c>
      <c r="F44" s="418">
        <v>1852.8745194100018</v>
      </c>
      <c r="H44" s="418">
        <f t="shared" si="5"/>
        <v>-0.70999458999813214</v>
      </c>
      <c r="I44" s="416">
        <f t="shared" si="3"/>
        <v>-3.8303869321065775E-2</v>
      </c>
      <c r="K44" s="416">
        <f t="shared" si="4"/>
        <v>-32.590314475071558</v>
      </c>
    </row>
    <row r="45" spans="1:11" x14ac:dyDescent="0.2">
      <c r="A45" s="417"/>
      <c r="B45" s="420" t="s">
        <v>527</v>
      </c>
      <c r="C45" s="414" t="s">
        <v>528</v>
      </c>
      <c r="D45" s="418">
        <v>8227.2036871899963</v>
      </c>
      <c r="E45" s="418">
        <v>8513.4692090000008</v>
      </c>
      <c r="F45" s="418">
        <v>8342.2929892199973</v>
      </c>
      <c r="H45" s="418">
        <f t="shared" si="5"/>
        <v>-171.17621978000352</v>
      </c>
      <c r="I45" s="416">
        <f t="shared" si="3"/>
        <v>-2.0106517751781516</v>
      </c>
      <c r="K45" s="416">
        <f t="shared" si="4"/>
        <v>-3.7020831599693715</v>
      </c>
    </row>
    <row r="46" spans="1:11" ht="38.25" x14ac:dyDescent="0.2">
      <c r="A46" s="417"/>
      <c r="B46" s="420" t="s">
        <v>529</v>
      </c>
      <c r="C46" s="419" t="s">
        <v>530</v>
      </c>
      <c r="D46" s="418">
        <v>688.91031687999987</v>
      </c>
      <c r="E46" s="418">
        <v>559.468481</v>
      </c>
      <c r="F46" s="418">
        <v>619.80300611999985</v>
      </c>
      <c r="H46" s="418">
        <f t="shared" si="5"/>
        <v>60.334525119999853</v>
      </c>
      <c r="I46" s="416">
        <f t="shared" si="3"/>
        <v>10.784258125168611</v>
      </c>
      <c r="K46" s="416">
        <f t="shared" si="4"/>
        <v>-14.557353247952809</v>
      </c>
    </row>
    <row r="47" spans="1:11" x14ac:dyDescent="0.2">
      <c r="A47" s="417"/>
      <c r="B47" s="420" t="s">
        <v>531</v>
      </c>
      <c r="C47" s="414" t="s">
        <v>502</v>
      </c>
      <c r="D47" s="418">
        <v>2366.3048250000002</v>
      </c>
      <c r="F47" s="418">
        <v>1927.6826659999999</v>
      </c>
      <c r="H47" s="418">
        <f t="shared" si="5"/>
        <v>1927.6826659999999</v>
      </c>
      <c r="I47" s="416" t="str">
        <f t="shared" si="3"/>
        <v>n.a.</v>
      </c>
      <c r="K47" s="416">
        <f t="shared" si="4"/>
        <v>-22.634282742593935</v>
      </c>
    </row>
    <row r="48" spans="1:11" ht="25.5" x14ac:dyDescent="0.2">
      <c r="A48" s="417"/>
      <c r="B48" s="420" t="s">
        <v>532</v>
      </c>
      <c r="C48" s="419" t="s">
        <v>533</v>
      </c>
      <c r="D48" s="418">
        <v>6888.7461939099894</v>
      </c>
      <c r="E48" s="418">
        <v>7967.51919</v>
      </c>
      <c r="F48" s="418">
        <v>7453.9366172899981</v>
      </c>
      <c r="H48" s="418">
        <f t="shared" si="5"/>
        <v>-513.58257271000184</v>
      </c>
      <c r="I48" s="416">
        <f t="shared" si="3"/>
        <v>-6.4459533822597725</v>
      </c>
      <c r="K48" s="416">
        <f t="shared" si="4"/>
        <v>2.761211280472331</v>
      </c>
    </row>
    <row r="49" spans="1:11" ht="25.5" x14ac:dyDescent="0.2">
      <c r="A49" s="417"/>
      <c r="B49" s="420" t="s">
        <v>534</v>
      </c>
      <c r="C49" s="419" t="s">
        <v>535</v>
      </c>
      <c r="D49" s="418">
        <v>334.73565797999998</v>
      </c>
      <c r="E49" s="418">
        <v>305.590621</v>
      </c>
      <c r="F49" s="418">
        <v>307.98759168000009</v>
      </c>
      <c r="H49" s="418">
        <f t="shared" si="5"/>
        <v>2.3969706800000949</v>
      </c>
      <c r="I49" s="416">
        <f t="shared" si="3"/>
        <v>0.78437311726269332</v>
      </c>
      <c r="K49" s="416">
        <f t="shared" si="4"/>
        <v>-12.619415625516073</v>
      </c>
    </row>
    <row r="50" spans="1:11" x14ac:dyDescent="0.2">
      <c r="A50" s="417"/>
      <c r="B50" s="420" t="s">
        <v>536</v>
      </c>
      <c r="C50" s="414" t="s">
        <v>537</v>
      </c>
      <c r="D50" s="418">
        <v>29282.974388679999</v>
      </c>
      <c r="E50" s="418">
        <v>19616.244409999999</v>
      </c>
      <c r="F50" s="418">
        <v>25309.216345290002</v>
      </c>
      <c r="H50" s="418">
        <f t="shared" si="5"/>
        <v>5692.9719352900029</v>
      </c>
      <c r="I50" s="416">
        <f t="shared" si="3"/>
        <v>29.021722080439783</v>
      </c>
      <c r="K50" s="416">
        <f t="shared" si="4"/>
        <v>-17.918135313126392</v>
      </c>
    </row>
    <row r="51" spans="1:11" x14ac:dyDescent="0.2">
      <c r="A51" s="417"/>
      <c r="B51" s="420" t="s">
        <v>538</v>
      </c>
      <c r="C51" s="414" t="s">
        <v>539</v>
      </c>
      <c r="D51" s="418">
        <v>299.39248081</v>
      </c>
      <c r="E51" s="418">
        <v>1000</v>
      </c>
      <c r="F51" s="418">
        <v>881.35629999000002</v>
      </c>
      <c r="H51" s="418">
        <f t="shared" si="5"/>
        <v>-118.64370000999998</v>
      </c>
      <c r="I51" s="416">
        <f t="shared" si="3"/>
        <v>-11.864370001000001</v>
      </c>
      <c r="K51" s="416">
        <f t="shared" si="4"/>
        <v>179.57242123292224</v>
      </c>
    </row>
    <row r="52" spans="1:11" x14ac:dyDescent="0.2">
      <c r="A52" s="417"/>
      <c r="B52" s="420" t="s">
        <v>540</v>
      </c>
      <c r="C52" s="414" t="s">
        <v>541</v>
      </c>
      <c r="D52" s="418">
        <v>1135.8876410799999</v>
      </c>
      <c r="E52" s="418">
        <v>220.27482000000001</v>
      </c>
      <c r="F52" s="418">
        <v>262.03727044999999</v>
      </c>
      <c r="H52" s="418">
        <f t="shared" si="5"/>
        <v>41.762450449999989</v>
      </c>
      <c r="I52" s="416">
        <f t="shared" si="3"/>
        <v>18.959248474246838</v>
      </c>
      <c r="K52" s="416">
        <f t="shared" si="4"/>
        <v>-78.091562953631879</v>
      </c>
    </row>
    <row r="53" spans="1:11" x14ac:dyDescent="0.2">
      <c r="A53" s="417"/>
      <c r="B53" s="420" t="s">
        <v>542</v>
      </c>
      <c r="C53" s="414" t="s">
        <v>543</v>
      </c>
      <c r="D53" s="418">
        <v>994.00453591999997</v>
      </c>
      <c r="E53" s="418">
        <v>1368</v>
      </c>
      <c r="F53" s="418">
        <v>1093.0030928200001</v>
      </c>
      <c r="H53" s="418">
        <f t="shared" si="5"/>
        <v>-274.99690717999988</v>
      </c>
      <c r="I53" s="416">
        <f t="shared" si="3"/>
        <v>-20.102113097953211</v>
      </c>
      <c r="K53" s="416">
        <f t="shared" si="4"/>
        <v>4.4279440970480088</v>
      </c>
    </row>
    <row r="54" spans="1:11" x14ac:dyDescent="0.2">
      <c r="A54" s="406" t="s">
        <v>472</v>
      </c>
      <c r="B54" s="420"/>
      <c r="C54" s="414"/>
      <c r="D54" s="408">
        <v>2478.0270019400014</v>
      </c>
      <c r="E54" s="408">
        <v>2127.8930460000001</v>
      </c>
      <c r="F54" s="408">
        <v>3360.4434136999976</v>
      </c>
      <c r="H54" s="408">
        <f>SUM(H55,H57)</f>
        <v>1232.5503676999977</v>
      </c>
      <c r="I54" s="397">
        <f>IF(E54=0,"n.a.",((F54/E54)-1)*100)</f>
        <v>57.923511241175298</v>
      </c>
      <c r="K54" s="397">
        <f>IF(D54=0,"n.a.",((F54/(D54/$K$2))-1)*100)</f>
        <v>28.787660991619202</v>
      </c>
    </row>
    <row r="55" spans="1:11" x14ac:dyDescent="0.2">
      <c r="A55" s="409" t="s">
        <v>473</v>
      </c>
      <c r="B55" s="420"/>
      <c r="C55" s="414"/>
      <c r="D55" s="411">
        <v>2403.4757388600015</v>
      </c>
      <c r="E55" s="411">
        <v>2036.294204</v>
      </c>
      <c r="F55" s="411">
        <v>3265.8523353899977</v>
      </c>
      <c r="H55" s="411">
        <f>H56</f>
        <v>1229.5581313899977</v>
      </c>
      <c r="I55" s="412">
        <f>IF(E55=0,"n.a.",((F55/E55)-1)*100)</f>
        <v>60.38214561406263</v>
      </c>
      <c r="K55" s="412">
        <f>IF(D55=0,"n.a.",((F55/(D55/$K$2))-1)*100)</f>
        <v>29.044798870906206</v>
      </c>
    </row>
    <row r="56" spans="1:11" x14ac:dyDescent="0.2">
      <c r="B56" s="420" t="s">
        <v>474</v>
      </c>
      <c r="C56" s="414" t="s">
        <v>475</v>
      </c>
      <c r="D56" s="418">
        <v>2403.4757388600015</v>
      </c>
      <c r="E56" s="418">
        <v>2036.294204</v>
      </c>
      <c r="F56" s="418">
        <v>3265.8523353899977</v>
      </c>
      <c r="H56" s="418">
        <f>F56-E56</f>
        <v>1229.5581313899977</v>
      </c>
      <c r="I56" s="416">
        <f t="shared" ref="I56" si="6">IF(E56=0,"n.a.",((F56/E56)-1)*100)</f>
        <v>60.38214561406263</v>
      </c>
      <c r="K56" s="416">
        <f t="shared" ref="K56" si="7">IF(D56=0,"n.a.",((F56/(D56/$K$2))-1)*100)</f>
        <v>29.044798870906206</v>
      </c>
    </row>
    <row r="57" spans="1:11" x14ac:dyDescent="0.2">
      <c r="A57" s="409" t="s">
        <v>476</v>
      </c>
      <c r="B57" s="420"/>
      <c r="C57" s="414"/>
      <c r="D57" s="411">
        <v>74.551263079999998</v>
      </c>
      <c r="E57" s="411">
        <v>91.598842000000005</v>
      </c>
      <c r="F57" s="411">
        <v>94.591078310000029</v>
      </c>
      <c r="H57" s="411">
        <f>H58</f>
        <v>2.992236310000024</v>
      </c>
      <c r="I57" s="412">
        <f>IF(E57=0,"n.a.",((F57/E57)-1)*100)</f>
        <v>3.2666748232472509</v>
      </c>
      <c r="K57" s="412">
        <f>IF(D57=0,"n.a.",((F57/(D57/$K$2))-1)*100)</f>
        <v>20.49773230530052</v>
      </c>
    </row>
    <row r="58" spans="1:11" x14ac:dyDescent="0.2">
      <c r="B58" s="420" t="s">
        <v>477</v>
      </c>
      <c r="C58" s="414" t="s">
        <v>478</v>
      </c>
      <c r="D58" s="418">
        <v>74.551263079999998</v>
      </c>
      <c r="E58" s="418">
        <v>91.598842000000005</v>
      </c>
      <c r="F58" s="418">
        <v>94.591078310000029</v>
      </c>
      <c r="H58" s="418">
        <f>F58-E58</f>
        <v>2.992236310000024</v>
      </c>
      <c r="I58" s="416">
        <f t="shared" ref="I58" si="8">IF(E58=0,"n.a.",((F58/E58)-1)*100)</f>
        <v>3.2666748232472509</v>
      </c>
      <c r="K58" s="416">
        <f t="shared" ref="K58" si="9">IF(D58=0,"n.a.",((F58/(D58/$K$2))-1)*100)</f>
        <v>20.49773230530052</v>
      </c>
    </row>
    <row r="59" spans="1:11" ht="2.25" customHeight="1" x14ac:dyDescent="0.2">
      <c r="A59" s="431"/>
      <c r="B59" s="431"/>
      <c r="C59" s="431"/>
      <c r="D59" s="431"/>
      <c r="E59" s="431"/>
      <c r="F59" s="431"/>
      <c r="G59" s="431"/>
      <c r="H59" s="431"/>
      <c r="I59" s="431"/>
      <c r="J59" s="431"/>
      <c r="K59" s="431"/>
    </row>
  </sheetData>
  <mergeCells count="5">
    <mergeCell ref="E6:F6"/>
    <mergeCell ref="H6:I6"/>
    <mergeCell ref="G6:G7"/>
    <mergeCell ref="D6:D7"/>
    <mergeCell ref="A6:C7"/>
  </mergeCells>
  <printOptions gridLines="1"/>
  <pageMargins left="0.51181102362204722" right="0.51181102362204722" top="0.74803149606299213" bottom="0.55118110236220474" header="0.31496062992125984" footer="0.31496062992125984"/>
  <pageSetup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7558519241921"/>
    <pageSetUpPr fitToPage="1"/>
  </sheetPr>
  <dimension ref="A1:K51"/>
  <sheetViews>
    <sheetView view="pageBreakPreview" zoomScale="60" zoomScaleNormal="100" workbookViewId="0">
      <selection activeCell="M32" sqref="M32"/>
    </sheetView>
  </sheetViews>
  <sheetFormatPr baseColWidth="10" defaultRowHeight="12.75" x14ac:dyDescent="0.2"/>
  <cols>
    <col min="1" max="1" width="4.28515625" style="33" customWidth="1"/>
    <col min="2" max="2" width="7.7109375" style="33" customWidth="1"/>
    <col min="3" max="3" width="60.7109375" style="33" customWidth="1"/>
    <col min="4" max="6" width="11.42578125" style="33"/>
    <col min="7" max="7" width="0.42578125" style="33" customWidth="1"/>
    <col min="8" max="9" width="11.42578125" style="33"/>
    <col min="10" max="10" width="0.42578125" style="33" customWidth="1"/>
    <col min="11" max="11" width="14.5703125" style="33" customWidth="1"/>
    <col min="12" max="16384" width="11.42578125" style="33"/>
  </cols>
  <sheetData>
    <row r="1" spans="1:11" ht="22.5" x14ac:dyDescent="0.2">
      <c r="D1" s="398"/>
      <c r="E1" s="398"/>
      <c r="F1" s="398"/>
      <c r="K1" s="399" t="s">
        <v>495</v>
      </c>
    </row>
    <row r="2" spans="1:11" x14ac:dyDescent="0.2">
      <c r="K2" s="433">
        <v>0.94969402000000003</v>
      </c>
    </row>
    <row r="3" spans="1:11" x14ac:dyDescent="0.2">
      <c r="A3" s="400" t="s">
        <v>678</v>
      </c>
      <c r="B3" s="400"/>
      <c r="C3" s="400"/>
    </row>
    <row r="4" spans="1:11" x14ac:dyDescent="0.2">
      <c r="A4" s="400" t="s">
        <v>370</v>
      </c>
      <c r="B4" s="400"/>
      <c r="C4" s="400"/>
    </row>
    <row r="6" spans="1:11" ht="27.75" customHeight="1" x14ac:dyDescent="0.2">
      <c r="A6" s="597" t="s">
        <v>371</v>
      </c>
      <c r="B6" s="597"/>
      <c r="C6" s="597"/>
      <c r="D6" s="594" t="s">
        <v>256</v>
      </c>
      <c r="E6" s="591" t="s">
        <v>365</v>
      </c>
      <c r="F6" s="591"/>
      <c r="G6" s="592"/>
      <c r="H6" s="596" t="s">
        <v>493</v>
      </c>
      <c r="I6" s="596"/>
      <c r="J6" s="423"/>
      <c r="K6" s="423" t="s">
        <v>494</v>
      </c>
    </row>
    <row r="7" spans="1:11" x14ac:dyDescent="0.2">
      <c r="A7" s="599"/>
      <c r="B7" s="599"/>
      <c r="C7" s="599"/>
      <c r="D7" s="595"/>
      <c r="E7" s="428" t="s">
        <v>1</v>
      </c>
      <c r="F7" s="428" t="s">
        <v>23</v>
      </c>
      <c r="G7" s="593"/>
      <c r="H7" s="429" t="s">
        <v>9</v>
      </c>
      <c r="I7" s="430" t="s">
        <v>10</v>
      </c>
      <c r="J7" s="430"/>
      <c r="K7" s="430" t="s">
        <v>148</v>
      </c>
    </row>
    <row r="8" spans="1:11" x14ac:dyDescent="0.2">
      <c r="A8" s="402" t="s">
        <v>337</v>
      </c>
      <c r="D8" s="404">
        <v>132186.17437651</v>
      </c>
      <c r="E8" s="404">
        <v>122557.33732000001</v>
      </c>
      <c r="F8" s="404">
        <v>123534.13348521999</v>
      </c>
      <c r="H8" s="404">
        <f>SUM(H9,H24,H46)</f>
        <v>976.79616521999264</v>
      </c>
      <c r="I8" s="405">
        <f>IF(E8=0,"n.a.",((F8/E8)-1)*100)</f>
        <v>0.79701157562648284</v>
      </c>
      <c r="K8" s="405">
        <f>IF(D8=0,"n.a.",((F8/(D8/$K$2))-1)*100)</f>
        <v>-11.246672815698533</v>
      </c>
    </row>
    <row r="9" spans="1:11" x14ac:dyDescent="0.2">
      <c r="A9" s="406" t="s">
        <v>372</v>
      </c>
      <c r="D9" s="408">
        <v>91606.40046859</v>
      </c>
      <c r="E9" s="408">
        <v>81481.323753000004</v>
      </c>
      <c r="F9" s="408">
        <v>78866.092164490008</v>
      </c>
      <c r="H9" s="408">
        <f>SUM(H10,H19)</f>
        <v>-2615.2315885099952</v>
      </c>
      <c r="I9" s="397">
        <f>IF(E9=0,"n.a.",((F9/E9)-1)*100)</f>
        <v>-3.2096086171080507</v>
      </c>
      <c r="K9" s="397">
        <f>IF(D9=0,"n.a.",((F9/(D9/$K$2))-1)*100)</f>
        <v>-18.238621181206362</v>
      </c>
    </row>
    <row r="10" spans="1:11" x14ac:dyDescent="0.2">
      <c r="A10" s="409" t="s">
        <v>373</v>
      </c>
      <c r="D10" s="411">
        <v>9325.4468422500013</v>
      </c>
      <c r="E10" s="411">
        <v>9984.9400010000008</v>
      </c>
      <c r="F10" s="411">
        <v>9715.1479379099947</v>
      </c>
      <c r="H10" s="411">
        <f>SUM(H11:H18)</f>
        <v>-269.79206309000267</v>
      </c>
      <c r="I10" s="412">
        <f>IF(E10=0,"n.a.",((F10/E10)-1)*100)</f>
        <v>-2.701989827309792</v>
      </c>
      <c r="K10" s="412">
        <f>IF(D10=0,"n.a.",((F10/(D10/$K$2))-1)*100)</f>
        <v>-1.0619216845769386</v>
      </c>
    </row>
    <row r="11" spans="1:11" x14ac:dyDescent="0.2">
      <c r="A11" s="417"/>
      <c r="B11" s="420" t="s">
        <v>556</v>
      </c>
      <c r="C11" s="414" t="s">
        <v>557</v>
      </c>
      <c r="D11" s="418">
        <v>151.61716908</v>
      </c>
      <c r="E11" s="418">
        <v>43.759106000000003</v>
      </c>
      <c r="F11" s="418">
        <v>168.13325103999995</v>
      </c>
      <c r="H11" s="418">
        <f t="shared" ref="H11:H18" si="0">F11-E11</f>
        <v>124.37414503999995</v>
      </c>
      <c r="I11" s="416">
        <f>IF(E11=0,"n.a.",((F11/E11)-1)*100)</f>
        <v>284.22460239475629</v>
      </c>
      <c r="K11" s="416">
        <f>IF(D11=0,"n.a.",((F11/(D11/$K$2))-1)*100)</f>
        <v>5.3146843756164408</v>
      </c>
    </row>
    <row r="12" spans="1:11" x14ac:dyDescent="0.2">
      <c r="A12" s="417"/>
      <c r="B12" s="413" t="s">
        <v>374</v>
      </c>
      <c r="C12" s="414" t="s">
        <v>492</v>
      </c>
      <c r="D12" s="418">
        <v>5926.1279049100012</v>
      </c>
      <c r="E12" s="418">
        <v>6382.1424980000002</v>
      </c>
      <c r="F12" s="418">
        <v>6118.8392329999988</v>
      </c>
      <c r="H12" s="418">
        <f t="shared" si="0"/>
        <v>-263.30326500000137</v>
      </c>
      <c r="I12" s="416">
        <f t="shared" ref="I12:I23" si="1">IF(E12=0,"n.a.",((F12/E12)-1)*100)</f>
        <v>-4.1256249775449838</v>
      </c>
      <c r="K12" s="416">
        <f t="shared" ref="K12:K23" si="2">IF(D12=0,"n.a.",((F12/(D12/$K$2))-1)*100)</f>
        <v>-1.9422948312193711</v>
      </c>
    </row>
    <row r="13" spans="1:11" x14ac:dyDescent="0.2">
      <c r="A13" s="417"/>
      <c r="B13" s="420" t="s">
        <v>558</v>
      </c>
      <c r="C13" s="414" t="s">
        <v>559</v>
      </c>
      <c r="D13" s="418">
        <v>233.91417616000004</v>
      </c>
      <c r="E13" s="418">
        <v>241.36339000000001</v>
      </c>
      <c r="F13" s="418">
        <v>235.37230926999999</v>
      </c>
      <c r="H13" s="418">
        <f t="shared" si="0"/>
        <v>-5.9910807300000215</v>
      </c>
      <c r="I13" s="416">
        <f t="shared" si="1"/>
        <v>-2.4821828737158658</v>
      </c>
      <c r="K13" s="416">
        <f t="shared" si="2"/>
        <v>-4.4385944208822696</v>
      </c>
    </row>
    <row r="14" spans="1:11" x14ac:dyDescent="0.2">
      <c r="A14" s="417"/>
      <c r="B14" s="420" t="s">
        <v>560</v>
      </c>
      <c r="C14" s="414" t="s">
        <v>561</v>
      </c>
      <c r="D14" s="418">
        <v>734.31415564999998</v>
      </c>
      <c r="E14" s="418">
        <v>901.04834100000005</v>
      </c>
      <c r="F14" s="418">
        <v>841.29838742999982</v>
      </c>
      <c r="H14" s="418">
        <f t="shared" si="0"/>
        <v>-59.74995357000023</v>
      </c>
      <c r="I14" s="416">
        <f t="shared" si="1"/>
        <v>-6.6311596005702249</v>
      </c>
      <c r="K14" s="416">
        <f t="shared" si="2"/>
        <v>8.805753154884588</v>
      </c>
    </row>
    <row r="15" spans="1:11" x14ac:dyDescent="0.2">
      <c r="A15" s="417"/>
      <c r="B15" s="420" t="s">
        <v>562</v>
      </c>
      <c r="C15" s="414" t="s">
        <v>563</v>
      </c>
      <c r="D15" s="418">
        <v>1913.0812731900003</v>
      </c>
      <c r="E15" s="418">
        <v>2049.563791</v>
      </c>
      <c r="F15" s="418">
        <v>2011.131569259999</v>
      </c>
      <c r="H15" s="418">
        <f t="shared" si="0"/>
        <v>-38.432221740001069</v>
      </c>
      <c r="I15" s="416">
        <f t="shared" si="1"/>
        <v>-1.8751415256633486</v>
      </c>
      <c r="K15" s="416">
        <f t="shared" si="2"/>
        <v>-0.16317385331768852</v>
      </c>
    </row>
    <row r="16" spans="1:11" x14ac:dyDescent="0.2">
      <c r="A16" s="417"/>
      <c r="B16" s="420" t="s">
        <v>564</v>
      </c>
      <c r="C16" s="414" t="s">
        <v>565</v>
      </c>
      <c r="D16" s="418">
        <v>76.344706380000005</v>
      </c>
      <c r="E16" s="418">
        <v>86.611497</v>
      </c>
      <c r="F16" s="418">
        <v>83.574461670000019</v>
      </c>
      <c r="H16" s="418">
        <f t="shared" si="0"/>
        <v>-3.0370353299999806</v>
      </c>
      <c r="I16" s="416">
        <f t="shared" si="1"/>
        <v>-3.5065036804524663</v>
      </c>
      <c r="K16" s="416">
        <f t="shared" si="2"/>
        <v>3.9628943985444476</v>
      </c>
    </row>
    <row r="17" spans="1:11" x14ac:dyDescent="0.2">
      <c r="A17" s="421"/>
      <c r="B17" s="420" t="s">
        <v>566</v>
      </c>
      <c r="C17" s="414" t="s">
        <v>567</v>
      </c>
      <c r="D17" s="418">
        <v>114.87786739999999</v>
      </c>
      <c r="E17" s="418">
        <v>106.502</v>
      </c>
      <c r="F17" s="418">
        <v>101.67159669</v>
      </c>
      <c r="H17" s="418">
        <f t="shared" si="0"/>
        <v>-4.8304033099999941</v>
      </c>
      <c r="I17" s="416">
        <f t="shared" si="1"/>
        <v>-4.5355047886424638</v>
      </c>
      <c r="K17" s="416">
        <f t="shared" si="2"/>
        <v>-15.948206938645859</v>
      </c>
    </row>
    <row r="18" spans="1:11" x14ac:dyDescent="0.2">
      <c r="A18" s="421"/>
      <c r="B18" s="420" t="s">
        <v>568</v>
      </c>
      <c r="C18" s="414" t="s">
        <v>569</v>
      </c>
      <c r="D18" s="418">
        <v>175.16958947999998</v>
      </c>
      <c r="E18" s="418">
        <v>173.949378</v>
      </c>
      <c r="F18" s="418">
        <v>155.12712955000001</v>
      </c>
      <c r="H18" s="418">
        <f t="shared" si="0"/>
        <v>-18.822248449999989</v>
      </c>
      <c r="I18" s="416">
        <f t="shared" si="1"/>
        <v>-10.820532195291888</v>
      </c>
      <c r="K18" s="416">
        <f t="shared" si="2"/>
        <v>-15.896755989017741</v>
      </c>
    </row>
    <row r="19" spans="1:11" x14ac:dyDescent="0.2">
      <c r="A19" s="409" t="s">
        <v>391</v>
      </c>
      <c r="B19" s="414"/>
      <c r="C19" s="414"/>
      <c r="D19" s="411">
        <v>82280.953626339993</v>
      </c>
      <c r="E19" s="411">
        <v>71496.383752000009</v>
      </c>
      <c r="F19" s="411">
        <v>69150.944226580017</v>
      </c>
      <c r="H19" s="411">
        <f>SUM(H20:H23)</f>
        <v>-2345.4395254199926</v>
      </c>
      <c r="I19" s="412">
        <f>IF(E19=0,"n.a.",((F19/E19)-1)*100)</f>
        <v>-3.2805009181382294</v>
      </c>
      <c r="K19" s="412">
        <f>IF(D19=0,"n.a.",((F19/(D19/$K$2))-1)*100)</f>
        <v>-20.185370593087782</v>
      </c>
    </row>
    <row r="20" spans="1:11" x14ac:dyDescent="0.2">
      <c r="A20" s="417"/>
      <c r="B20" s="420" t="s">
        <v>393</v>
      </c>
      <c r="C20" s="414" t="s">
        <v>570</v>
      </c>
      <c r="D20" s="418">
        <v>81324.114696339995</v>
      </c>
      <c r="E20" s="418">
        <v>68974.623793000006</v>
      </c>
      <c r="F20" s="418">
        <v>68148.430385310014</v>
      </c>
      <c r="H20" s="418">
        <f t="shared" ref="H20:H23" si="3">F20-E20</f>
        <v>-826.19340768999245</v>
      </c>
      <c r="I20" s="416">
        <f t="shared" si="1"/>
        <v>-1.1978222747100253</v>
      </c>
      <c r="K20" s="416">
        <f t="shared" si="2"/>
        <v>-20.417016464332992</v>
      </c>
    </row>
    <row r="21" spans="1:11" x14ac:dyDescent="0.2">
      <c r="A21" s="417"/>
      <c r="B21" s="420" t="s">
        <v>396</v>
      </c>
      <c r="C21" s="414" t="s">
        <v>571</v>
      </c>
      <c r="D21" s="418">
        <v>425.43182892999977</v>
      </c>
      <c r="E21" s="418">
        <v>453.582155</v>
      </c>
      <c r="F21" s="418">
        <v>437.32663167999993</v>
      </c>
      <c r="H21" s="418">
        <f t="shared" si="3"/>
        <v>-16.255523320000066</v>
      </c>
      <c r="I21" s="416">
        <f t="shared" si="1"/>
        <v>-3.5838101523196109</v>
      </c>
      <c r="K21" s="416">
        <f t="shared" si="2"/>
        <v>-2.3753140572902343</v>
      </c>
    </row>
    <row r="22" spans="1:11" x14ac:dyDescent="0.2">
      <c r="A22" s="417"/>
      <c r="B22" s="420" t="s">
        <v>397</v>
      </c>
      <c r="C22" s="419" t="s">
        <v>596</v>
      </c>
      <c r="D22" s="418">
        <v>531.40710106999995</v>
      </c>
      <c r="E22" s="418">
        <v>618.17780400000004</v>
      </c>
      <c r="F22" s="418">
        <v>565.18720959000007</v>
      </c>
      <c r="H22" s="418">
        <f t="shared" si="3"/>
        <v>-52.990594409999972</v>
      </c>
      <c r="I22" s="416">
        <f t="shared" si="1"/>
        <v>-8.5720635822116868</v>
      </c>
      <c r="K22" s="416">
        <f t="shared" si="2"/>
        <v>1.0063493783470046</v>
      </c>
    </row>
    <row r="23" spans="1:11" x14ac:dyDescent="0.2">
      <c r="A23" s="417"/>
      <c r="B23" s="420" t="s">
        <v>398</v>
      </c>
      <c r="C23" s="414" t="s">
        <v>572</v>
      </c>
      <c r="D23" s="418">
        <v>0</v>
      </c>
      <c r="E23" s="418">
        <v>1450</v>
      </c>
      <c r="F23" s="418">
        <v>0</v>
      </c>
      <c r="H23" s="418">
        <f t="shared" si="3"/>
        <v>-1450</v>
      </c>
      <c r="I23" s="416">
        <f t="shared" si="1"/>
        <v>-100</v>
      </c>
      <c r="K23" s="416" t="str">
        <f t="shared" si="2"/>
        <v>n.a.</v>
      </c>
    </row>
    <row r="24" spans="1:11" x14ac:dyDescent="0.2">
      <c r="A24" s="406" t="s">
        <v>412</v>
      </c>
      <c r="B24" s="434"/>
      <c r="D24" s="408">
        <v>37079.803056079996</v>
      </c>
      <c r="E24" s="408">
        <v>37563.803218000001</v>
      </c>
      <c r="F24" s="408">
        <v>40619.891063709991</v>
      </c>
      <c r="H24" s="408">
        <f>SUM(H25,H33,H39,H42)</f>
        <v>3056.0878457099902</v>
      </c>
      <c r="I24" s="397">
        <f>IF(E24=0,"n.a.",((F24/E24)-1)*100)</f>
        <v>8.1357253097459559</v>
      </c>
      <c r="K24" s="397">
        <f>IF(D24=0,"n.a.",((F24/(D24/$K$2))-1)*100)</f>
        <v>4.0363336825528506</v>
      </c>
    </row>
    <row r="25" spans="1:11" x14ac:dyDescent="0.2">
      <c r="A25" s="409" t="s">
        <v>413</v>
      </c>
      <c r="B25" s="435"/>
      <c r="D25" s="411">
        <v>30216.686135209995</v>
      </c>
      <c r="E25" s="411">
        <v>31525.455615999999</v>
      </c>
      <c r="F25" s="411">
        <v>33149.049022809988</v>
      </c>
      <c r="H25" s="411">
        <f>SUM(H26:H32)</f>
        <v>1623.593406809988</v>
      </c>
      <c r="I25" s="412">
        <f>IF(E25=0,"n.a.",((F25/E25)-1)*100)</f>
        <v>5.1501029091740369</v>
      </c>
      <c r="K25" s="412">
        <f>IF(D25=0,"n.a.",((F25/(D25/$K$2))-1)*100)</f>
        <v>4.1856591579237712</v>
      </c>
    </row>
    <row r="26" spans="1:11" x14ac:dyDescent="0.2">
      <c r="B26" s="420" t="s">
        <v>423</v>
      </c>
      <c r="C26" s="414" t="s">
        <v>573</v>
      </c>
      <c r="D26" s="418">
        <v>3404.9557324799994</v>
      </c>
      <c r="E26" s="418">
        <v>3930.2120060000002</v>
      </c>
      <c r="F26" s="418">
        <v>3856.4784633099989</v>
      </c>
      <c r="H26" s="418">
        <f t="shared" ref="H26:H32" si="4">F26-E26</f>
        <v>-73.733542690001286</v>
      </c>
      <c r="I26" s="416">
        <f t="shared" ref="I26:I45" si="5">IF(E26=0,"n.a.",((F26/E26)-1)*100)</f>
        <v>-1.8760703640779974</v>
      </c>
      <c r="K26" s="416">
        <f t="shared" ref="K26:K45" si="6">IF(D26=0,"n.a.",((F26/(D26/$K$2))-1)*100)</f>
        <v>7.5630587478073386</v>
      </c>
    </row>
    <row r="27" spans="1:11" x14ac:dyDescent="0.2">
      <c r="A27" s="424"/>
      <c r="B27" s="420" t="s">
        <v>432</v>
      </c>
      <c r="C27" s="414" t="s">
        <v>574</v>
      </c>
      <c r="D27" s="418">
        <v>2058.33726376</v>
      </c>
      <c r="E27" s="418">
        <v>2162.7680690000002</v>
      </c>
      <c r="F27" s="418">
        <v>2270.2121597599998</v>
      </c>
      <c r="H27" s="418">
        <f t="shared" si="4"/>
        <v>107.44409075999965</v>
      </c>
      <c r="I27" s="416">
        <f t="shared" si="5"/>
        <v>4.9678970343629336</v>
      </c>
      <c r="K27" s="416">
        <f t="shared" si="6"/>
        <v>4.7450750766150795</v>
      </c>
    </row>
    <row r="28" spans="1:11" x14ac:dyDescent="0.2">
      <c r="B28" s="420" t="s">
        <v>507</v>
      </c>
      <c r="C28" s="414" t="s">
        <v>575</v>
      </c>
      <c r="D28" s="418">
        <v>20830.12216124</v>
      </c>
      <c r="E28" s="418">
        <v>21144.408883</v>
      </c>
      <c r="F28" s="418">
        <v>22287.83457545999</v>
      </c>
      <c r="H28" s="418">
        <f t="shared" si="4"/>
        <v>1143.4256924599904</v>
      </c>
      <c r="I28" s="416">
        <f t="shared" si="5"/>
        <v>5.4076976035934532</v>
      </c>
      <c r="K28" s="416">
        <f t="shared" si="6"/>
        <v>1.6154540584007782</v>
      </c>
    </row>
    <row r="29" spans="1:11" x14ac:dyDescent="0.2">
      <c r="B29" s="420" t="s">
        <v>508</v>
      </c>
      <c r="C29" s="414" t="s">
        <v>576</v>
      </c>
      <c r="D29" s="418">
        <v>1200.7889178199994</v>
      </c>
      <c r="E29" s="418">
        <v>1334.957486</v>
      </c>
      <c r="F29" s="418">
        <v>1294.1668439200005</v>
      </c>
      <c r="H29" s="418">
        <f t="shared" si="4"/>
        <v>-40.790642079999543</v>
      </c>
      <c r="I29" s="416">
        <f t="shared" si="5"/>
        <v>-3.055576114429126</v>
      </c>
      <c r="K29" s="416">
        <f t="shared" si="6"/>
        <v>2.3545849160923726</v>
      </c>
    </row>
    <row r="30" spans="1:11" x14ac:dyDescent="0.2">
      <c r="B30" s="420" t="s">
        <v>577</v>
      </c>
      <c r="C30" s="414" t="s">
        <v>578</v>
      </c>
      <c r="D30" s="418">
        <v>1826.35770828</v>
      </c>
      <c r="E30" s="418">
        <v>1996.0544090000001</v>
      </c>
      <c r="F30" s="418">
        <v>2513.5317836299987</v>
      </c>
      <c r="H30" s="418">
        <f t="shared" si="4"/>
        <v>517.47737462999862</v>
      </c>
      <c r="I30" s="416">
        <f t="shared" si="5"/>
        <v>25.925013481433545</v>
      </c>
      <c r="K30" s="416">
        <f t="shared" si="6"/>
        <v>30.702002853615042</v>
      </c>
    </row>
    <row r="31" spans="1:11" x14ac:dyDescent="0.2">
      <c r="A31" s="421"/>
      <c r="B31" s="420" t="s">
        <v>438</v>
      </c>
      <c r="C31" s="414" t="s">
        <v>579</v>
      </c>
      <c r="D31" s="418">
        <v>818.43532877000018</v>
      </c>
      <c r="E31" s="418">
        <v>863.92732599999999</v>
      </c>
      <c r="F31" s="418">
        <v>840.71917577000022</v>
      </c>
      <c r="H31" s="418">
        <f t="shared" si="4"/>
        <v>-23.208150229999774</v>
      </c>
      <c r="I31" s="416">
        <f t="shared" si="5"/>
        <v>-2.6863544573192177</v>
      </c>
      <c r="K31" s="416">
        <f t="shared" si="6"/>
        <v>-2.444830316889357</v>
      </c>
    </row>
    <row r="32" spans="1:11" x14ac:dyDescent="0.2">
      <c r="A32" s="421"/>
      <c r="B32" s="420" t="s">
        <v>439</v>
      </c>
      <c r="C32" s="414" t="s">
        <v>580</v>
      </c>
      <c r="D32" s="418">
        <v>77.689022859999994</v>
      </c>
      <c r="E32" s="418">
        <v>93.127437</v>
      </c>
      <c r="F32" s="418">
        <v>86.106020959999995</v>
      </c>
      <c r="H32" s="418">
        <f t="shared" si="4"/>
        <v>-7.0214160400000054</v>
      </c>
      <c r="I32" s="416">
        <f t="shared" si="5"/>
        <v>-7.539578309236628</v>
      </c>
      <c r="K32" s="416">
        <f t="shared" si="6"/>
        <v>5.2585940475383453</v>
      </c>
    </row>
    <row r="33" spans="1:11" x14ac:dyDescent="0.2">
      <c r="A33" s="409" t="s">
        <v>452</v>
      </c>
      <c r="B33" s="420"/>
      <c r="C33" s="414"/>
      <c r="D33" s="411">
        <v>5811.4697034699993</v>
      </c>
      <c r="E33" s="411">
        <v>5415.493512</v>
      </c>
      <c r="F33" s="411">
        <v>6248.200427310001</v>
      </c>
      <c r="H33" s="411">
        <f>SUM(H34:H38)</f>
        <v>832.70691531000159</v>
      </c>
      <c r="I33" s="412">
        <f>IF(E33=0,"n.a.",((F33/E33)-1)*100)</f>
        <v>15.376380997684436</v>
      </c>
      <c r="K33" s="412">
        <f>IF(D33=0,"n.a.",((F33/(D33/$K$2))-1)*100)</f>
        <v>2.1063325518958509</v>
      </c>
    </row>
    <row r="34" spans="1:11" x14ac:dyDescent="0.2">
      <c r="A34" s="421"/>
      <c r="B34" s="420" t="s">
        <v>581</v>
      </c>
      <c r="C34" s="414" t="s">
        <v>582</v>
      </c>
      <c r="D34" s="418">
        <v>2417.7441774999988</v>
      </c>
      <c r="E34" s="418">
        <v>1272.4243300000001</v>
      </c>
      <c r="F34" s="418">
        <v>2434.2036463300005</v>
      </c>
      <c r="H34" s="418">
        <f>F34-E34</f>
        <v>1161.7793163300005</v>
      </c>
      <c r="I34" s="416">
        <f t="shared" si="5"/>
        <v>91.304393427466167</v>
      </c>
      <c r="K34" s="416">
        <f t="shared" si="6"/>
        <v>-4.384067268349467</v>
      </c>
    </row>
    <row r="35" spans="1:11" x14ac:dyDescent="0.2">
      <c r="A35" s="421"/>
      <c r="B35" s="420" t="s">
        <v>583</v>
      </c>
      <c r="C35" s="414" t="s">
        <v>584</v>
      </c>
      <c r="D35" s="418">
        <v>630.48600195999984</v>
      </c>
      <c r="E35" s="418">
        <v>697.85355800000002</v>
      </c>
      <c r="F35" s="418">
        <v>654.65166063000049</v>
      </c>
      <c r="H35" s="418">
        <f>F35-E35</f>
        <v>-43.201897369999529</v>
      </c>
      <c r="I35" s="416">
        <f t="shared" si="5"/>
        <v>-6.1906823967213365</v>
      </c>
      <c r="K35" s="416">
        <f t="shared" si="6"/>
        <v>-1.3905518361016944</v>
      </c>
    </row>
    <row r="36" spans="1:11" x14ac:dyDescent="0.2">
      <c r="A36" s="421"/>
      <c r="B36" s="420" t="s">
        <v>586</v>
      </c>
      <c r="C36" s="414" t="s">
        <v>587</v>
      </c>
      <c r="D36" s="418">
        <v>363.47732877999994</v>
      </c>
      <c r="E36" s="418">
        <v>431.38409100000001</v>
      </c>
      <c r="F36" s="418">
        <v>357.08898954</v>
      </c>
      <c r="G36" s="436">
        <v>0.35065612429607751</v>
      </c>
      <c r="H36" s="418">
        <f>F36-E36</f>
        <v>-74.295101460000012</v>
      </c>
      <c r="I36" s="416">
        <f t="shared" si="5"/>
        <v>-17.222494526345432</v>
      </c>
      <c r="K36" s="416">
        <f t="shared" si="6"/>
        <v>-6.6997440769569483</v>
      </c>
    </row>
    <row r="37" spans="1:11" x14ac:dyDescent="0.2">
      <c r="A37" s="421"/>
      <c r="B37" s="420" t="s">
        <v>588</v>
      </c>
      <c r="C37" s="414" t="s">
        <v>589</v>
      </c>
      <c r="D37" s="418">
        <v>540.23880625000038</v>
      </c>
      <c r="E37" s="418">
        <v>648.49404600000003</v>
      </c>
      <c r="F37" s="418">
        <v>600.07117530000016</v>
      </c>
      <c r="H37" s="418">
        <f>F37-E37</f>
        <v>-48.422870699999862</v>
      </c>
      <c r="I37" s="416">
        <f t="shared" si="5"/>
        <v>-7.4669722873600408</v>
      </c>
      <c r="K37" s="416">
        <f t="shared" si="6"/>
        <v>5.4874252208129803</v>
      </c>
    </row>
    <row r="38" spans="1:11" x14ac:dyDescent="0.2">
      <c r="A38" s="421"/>
      <c r="B38" s="420" t="s">
        <v>590</v>
      </c>
      <c r="C38" s="414" t="s">
        <v>591</v>
      </c>
      <c r="D38" s="418">
        <v>1859.5233889800002</v>
      </c>
      <c r="E38" s="418">
        <v>2365.3374869999998</v>
      </c>
      <c r="F38" s="418">
        <v>2202.1849555100002</v>
      </c>
      <c r="H38" s="418">
        <f>F38-E38</f>
        <v>-163.15253148999955</v>
      </c>
      <c r="I38" s="416">
        <f t="shared" si="5"/>
        <v>-6.897642826306738</v>
      </c>
      <c r="K38" s="416">
        <f t="shared" si="6"/>
        <v>12.469780997431013</v>
      </c>
    </row>
    <row r="39" spans="1:11" x14ac:dyDescent="0.2">
      <c r="A39" s="409" t="s">
        <v>457</v>
      </c>
      <c r="B39" s="425"/>
      <c r="D39" s="411">
        <v>973.59035274999997</v>
      </c>
      <c r="E39" s="411">
        <v>457.36529000000002</v>
      </c>
      <c r="F39" s="411">
        <v>1057.9937672300002</v>
      </c>
      <c r="H39" s="411">
        <f>SUM(H40:H41)</f>
        <v>600.62847723000039</v>
      </c>
      <c r="I39" s="412">
        <f>IF(E39=0,"n.a.",((F39/E39)-1)*100)</f>
        <v>131.3235810330076</v>
      </c>
      <c r="K39" s="412">
        <f>IF(D39=0,"n.a.",((F39/(D39/$K$2))-1)*100)</f>
        <v>3.2025791029597128</v>
      </c>
    </row>
    <row r="40" spans="1:11" x14ac:dyDescent="0.2">
      <c r="A40" s="421"/>
      <c r="B40" s="420" t="s">
        <v>518</v>
      </c>
      <c r="C40" s="414" t="s">
        <v>592</v>
      </c>
      <c r="D40" s="418">
        <v>965.19156897999994</v>
      </c>
      <c r="E40" s="418">
        <v>437.813287</v>
      </c>
      <c r="F40" s="418">
        <v>1051.0119624700003</v>
      </c>
      <c r="H40" s="418">
        <f>F40-E40</f>
        <v>613.19867547000035</v>
      </c>
      <c r="I40" s="416">
        <f t="shared" si="5"/>
        <v>140.05940287280504</v>
      </c>
      <c r="K40" s="416">
        <f t="shared" si="6"/>
        <v>3.4136442738557093</v>
      </c>
    </row>
    <row r="41" spans="1:11" x14ac:dyDescent="0.2">
      <c r="A41" s="421"/>
      <c r="B41" s="420" t="s">
        <v>519</v>
      </c>
      <c r="C41" s="414" t="s">
        <v>593</v>
      </c>
      <c r="D41" s="418">
        <v>8.3987837699999996</v>
      </c>
      <c r="E41" s="418">
        <v>19.552002999999999</v>
      </c>
      <c r="F41" s="418">
        <v>6.9818047599999993</v>
      </c>
      <c r="H41" s="418">
        <f>F41-E41</f>
        <v>-12.57019824</v>
      </c>
      <c r="I41" s="416">
        <f t="shared" si="5"/>
        <v>-64.291102246659847</v>
      </c>
      <c r="K41" s="416">
        <f t="shared" si="6"/>
        <v>-21.05311422513816</v>
      </c>
    </row>
    <row r="42" spans="1:11" x14ac:dyDescent="0.2">
      <c r="A42" s="409" t="s">
        <v>463</v>
      </c>
      <c r="B42" s="420"/>
      <c r="C42" s="414"/>
      <c r="D42" s="411">
        <v>78.056864649999994</v>
      </c>
      <c r="E42" s="411">
        <v>165.4888</v>
      </c>
      <c r="F42" s="411">
        <v>164.64784635999999</v>
      </c>
      <c r="H42" s="411">
        <f>SUM(H43:H45)</f>
        <v>-0.84095364000000572</v>
      </c>
      <c r="I42" s="412">
        <f>IF(E42=0,"n.a.",((F42/E42)-1)*100)</f>
        <v>-0.50816347692412833</v>
      </c>
      <c r="K42" s="412">
        <f>IF(D42=0,"n.a.",((F42/(D42/$K$2))-1)*100)</f>
        <v>100.32200344594644</v>
      </c>
    </row>
    <row r="43" spans="1:11" x14ac:dyDescent="0.2">
      <c r="A43" s="417"/>
      <c r="B43" s="420" t="s">
        <v>594</v>
      </c>
      <c r="C43" s="414" t="s">
        <v>595</v>
      </c>
      <c r="D43" s="418"/>
      <c r="E43" s="418">
        <v>20.987786</v>
      </c>
      <c r="F43" s="418">
        <v>25.987785930000001</v>
      </c>
      <c r="H43" s="418">
        <f>F43-E43</f>
        <v>4.9999999300000013</v>
      </c>
      <c r="I43" s="416">
        <f t="shared" si="5"/>
        <v>23.823379607548901</v>
      </c>
      <c r="K43" s="416" t="str">
        <f t="shared" si="6"/>
        <v>n.a.</v>
      </c>
    </row>
    <row r="44" spans="1:11" x14ac:dyDescent="0.2">
      <c r="A44" s="417"/>
      <c r="B44" s="420" t="s">
        <v>466</v>
      </c>
      <c r="C44" s="414" t="s">
        <v>467</v>
      </c>
      <c r="D44" s="418">
        <v>28.056864649999998</v>
      </c>
      <c r="E44" s="418">
        <v>34.612014000000002</v>
      </c>
      <c r="F44" s="418">
        <v>29.728600489999994</v>
      </c>
      <c r="H44" s="418">
        <f>F44-E44</f>
        <v>-4.8834135100000076</v>
      </c>
      <c r="I44" s="416">
        <f t="shared" si="5"/>
        <v>-14.109012870502157</v>
      </c>
      <c r="K44" s="416">
        <f t="shared" si="6"/>
        <v>0.62804401176048685</v>
      </c>
    </row>
    <row r="45" spans="1:11" x14ac:dyDescent="0.2">
      <c r="A45" s="417"/>
      <c r="B45" s="420" t="s">
        <v>468</v>
      </c>
      <c r="C45" s="414" t="s">
        <v>469</v>
      </c>
      <c r="D45" s="418">
        <v>50</v>
      </c>
      <c r="E45" s="418">
        <v>109.889</v>
      </c>
      <c r="F45" s="418">
        <v>108.93145994</v>
      </c>
      <c r="H45" s="418">
        <f>F45-E45</f>
        <v>-0.95754005999999947</v>
      </c>
      <c r="I45" s="416">
        <f t="shared" si="5"/>
        <v>-0.87137025543957414</v>
      </c>
      <c r="K45" s="416">
        <f t="shared" si="6"/>
        <v>106.90311218977513</v>
      </c>
    </row>
    <row r="46" spans="1:11" x14ac:dyDescent="0.2">
      <c r="A46" s="406" t="s">
        <v>472</v>
      </c>
      <c r="B46" s="420"/>
      <c r="C46" s="414"/>
      <c r="D46" s="408">
        <v>3499.9708518399952</v>
      </c>
      <c r="E46" s="408">
        <v>3512.2103490000004</v>
      </c>
      <c r="F46" s="408">
        <v>4048.1502570199978</v>
      </c>
      <c r="H46" s="408">
        <f>SUM(H47,H49)</f>
        <v>535.93990801999757</v>
      </c>
      <c r="I46" s="397">
        <f>IF(E46=0,"n.a.",((F46/E46)-1)*100)</f>
        <v>15.259334002378043</v>
      </c>
      <c r="K46" s="397">
        <f>IF(D46=0,"n.a.",((F46/(D46/$K$2))-1)*100)</f>
        <v>9.8438888178806536</v>
      </c>
    </row>
    <row r="47" spans="1:11" x14ac:dyDescent="0.2">
      <c r="A47" s="409" t="s">
        <v>473</v>
      </c>
      <c r="B47" s="420"/>
      <c r="C47" s="414"/>
      <c r="D47" s="411">
        <v>3220.8319326899955</v>
      </c>
      <c r="E47" s="411">
        <v>3148.7522560000002</v>
      </c>
      <c r="F47" s="411">
        <v>3707.1621280899976</v>
      </c>
      <c r="H47" s="411">
        <f>H48</f>
        <v>558.40987208999741</v>
      </c>
      <c r="I47" s="412">
        <f>IF(E47=0,"n.a.",((F47/E47)-1)*100)</f>
        <v>17.73432225498015</v>
      </c>
      <c r="K47" s="412">
        <f>IF(D47=0,"n.a.",((F47/(D47/$K$2))-1)*100)</f>
        <v>9.309326838334254</v>
      </c>
    </row>
    <row r="48" spans="1:11" x14ac:dyDescent="0.2">
      <c r="B48" s="420" t="s">
        <v>474</v>
      </c>
      <c r="C48" s="414" t="s">
        <v>475</v>
      </c>
      <c r="D48" s="418">
        <v>3220.8319326899955</v>
      </c>
      <c r="E48" s="418">
        <v>3148.7522560000002</v>
      </c>
      <c r="F48" s="418">
        <v>3707.1621280899976</v>
      </c>
      <c r="H48" s="418">
        <f>F48-E48</f>
        <v>558.40987208999741</v>
      </c>
      <c r="I48" s="416">
        <f t="shared" ref="I48" si="7">IF(E48=0,"n.a.",((F48/E48)-1)*100)</f>
        <v>17.73432225498015</v>
      </c>
      <c r="K48" s="416">
        <f t="shared" ref="K48" si="8">IF(D48=0,"n.a.",((F48/(D48/$K$2))-1)*100)</f>
        <v>9.309326838334254</v>
      </c>
    </row>
    <row r="49" spans="1:11" x14ac:dyDescent="0.2">
      <c r="A49" s="409" t="s">
        <v>476</v>
      </c>
      <c r="B49" s="420"/>
      <c r="C49" s="414"/>
      <c r="D49" s="411">
        <v>279.13891914999994</v>
      </c>
      <c r="E49" s="411">
        <v>363.45809300000002</v>
      </c>
      <c r="F49" s="411">
        <v>340.98812893000024</v>
      </c>
      <c r="H49" s="411">
        <f>H50</f>
        <v>-22.469964069999776</v>
      </c>
      <c r="I49" s="412">
        <f>IF(E49=0,"n.a.",((F49/E49)-1)*100)</f>
        <v>-6.1822709420312094</v>
      </c>
      <c r="K49" s="412">
        <f>IF(D49=0,"n.a.",((F49/(D49/$K$2))-1)*100)</f>
        <v>16.011908307845978</v>
      </c>
    </row>
    <row r="50" spans="1:11" x14ac:dyDescent="0.2">
      <c r="B50" s="420" t="s">
        <v>477</v>
      </c>
      <c r="C50" s="414" t="s">
        <v>478</v>
      </c>
      <c r="D50" s="418">
        <v>279.13891914999994</v>
      </c>
      <c r="E50" s="418">
        <v>363.45809300000002</v>
      </c>
      <c r="F50" s="418">
        <v>340.98812893000024</v>
      </c>
      <c r="H50" s="418">
        <f>F50-E50</f>
        <v>-22.469964069999776</v>
      </c>
      <c r="I50" s="416">
        <f t="shared" ref="I50" si="9">IF(E50=0,"n.a.",((F50/E50)-1)*100)</f>
        <v>-6.1822709420312094</v>
      </c>
      <c r="K50" s="416">
        <f t="shared" ref="K50" si="10">IF(D50=0,"n.a.",((F50/(D50/$K$2))-1)*100)</f>
        <v>16.011908307845978</v>
      </c>
    </row>
    <row r="51" spans="1:11" ht="2.25" customHeight="1" x14ac:dyDescent="0.2">
      <c r="A51" s="431"/>
      <c r="B51" s="431"/>
      <c r="C51" s="431"/>
      <c r="D51" s="431"/>
      <c r="E51" s="431"/>
      <c r="F51" s="431"/>
      <c r="G51" s="431"/>
      <c r="H51" s="431"/>
      <c r="I51" s="431"/>
      <c r="J51" s="431"/>
      <c r="K51" s="431"/>
    </row>
  </sheetData>
  <mergeCells count="5">
    <mergeCell ref="E6:F6"/>
    <mergeCell ref="H6:I6"/>
    <mergeCell ref="D6:D7"/>
    <mergeCell ref="G6:G7"/>
    <mergeCell ref="A6:C7"/>
  </mergeCells>
  <printOptions gridLines="1"/>
  <pageMargins left="0.51181102362204722" right="0.51181102362204722" top="0.74803149606299213" bottom="0.55118110236220474" header="0.31496062992125984" footer="0.31496062992125984"/>
  <pageSetup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39997558519241921"/>
    <pageSetUpPr fitToPage="1"/>
  </sheetPr>
  <dimension ref="A1:K47"/>
  <sheetViews>
    <sheetView view="pageBreakPreview" zoomScale="60" zoomScaleNormal="100" workbookViewId="0">
      <selection activeCell="F8" sqref="F8"/>
    </sheetView>
  </sheetViews>
  <sheetFormatPr baseColWidth="10" defaultRowHeight="15" x14ac:dyDescent="0.25"/>
  <cols>
    <col min="1" max="1" width="4.28515625" customWidth="1"/>
    <col min="2" max="2" width="7.7109375" customWidth="1"/>
    <col min="3" max="3" width="60.85546875" customWidth="1"/>
    <col min="7" max="7" width="0.42578125" customWidth="1"/>
    <col min="10" max="10" width="0.42578125" customWidth="1"/>
    <col min="11" max="11" width="15.140625" customWidth="1"/>
  </cols>
  <sheetData>
    <row r="1" spans="1:11" ht="22.5" x14ac:dyDescent="0.25">
      <c r="D1" s="398"/>
      <c r="E1" s="398"/>
      <c r="F1" s="398"/>
      <c r="K1" s="399" t="s">
        <v>495</v>
      </c>
    </row>
    <row r="2" spans="1:11" x14ac:dyDescent="0.25">
      <c r="D2" s="33"/>
      <c r="E2" s="33"/>
      <c r="F2" s="33"/>
      <c r="K2" s="433">
        <v>0.94969402000000003</v>
      </c>
    </row>
    <row r="3" spans="1:11" s="33" customFormat="1" ht="12.75" x14ac:dyDescent="0.2">
      <c r="A3" s="400" t="s">
        <v>677</v>
      </c>
      <c r="B3" s="400"/>
      <c r="C3" s="400"/>
    </row>
    <row r="4" spans="1:11" s="33" customFormat="1" ht="12.75" x14ac:dyDescent="0.2">
      <c r="A4" s="400" t="s">
        <v>370</v>
      </c>
      <c r="B4" s="400"/>
      <c r="C4" s="400"/>
      <c r="E4" s="432"/>
    </row>
    <row r="5" spans="1:11" s="33" customFormat="1" ht="12.75" x14ac:dyDescent="0.2"/>
    <row r="6" spans="1:11" s="33" customFormat="1" ht="24.75" customHeight="1" x14ac:dyDescent="0.2">
      <c r="A6" s="597" t="s">
        <v>371</v>
      </c>
      <c r="B6" s="597"/>
      <c r="C6" s="597"/>
      <c r="D6" s="594" t="s">
        <v>256</v>
      </c>
      <c r="E6" s="591" t="s">
        <v>365</v>
      </c>
      <c r="F6" s="591"/>
      <c r="G6" s="592"/>
      <c r="H6" s="596" t="s">
        <v>493</v>
      </c>
      <c r="I6" s="596"/>
      <c r="J6" s="423"/>
      <c r="K6" s="423" t="s">
        <v>494</v>
      </c>
    </row>
    <row r="7" spans="1:11" s="33" customFormat="1" ht="12.75" x14ac:dyDescent="0.2">
      <c r="A7" s="599"/>
      <c r="B7" s="599"/>
      <c r="C7" s="599"/>
      <c r="D7" s="595"/>
      <c r="E7" s="428" t="s">
        <v>1</v>
      </c>
      <c r="F7" s="428" t="s">
        <v>23</v>
      </c>
      <c r="G7" s="593"/>
      <c r="H7" s="429" t="s">
        <v>9</v>
      </c>
      <c r="I7" s="430" t="s">
        <v>10</v>
      </c>
      <c r="J7" s="430"/>
      <c r="K7" s="430" t="s">
        <v>148</v>
      </c>
    </row>
    <row r="8" spans="1:11" s="33" customFormat="1" ht="12.75" x14ac:dyDescent="0.2">
      <c r="A8" s="402" t="s">
        <v>337</v>
      </c>
      <c r="D8" s="404">
        <v>98804.411504510048</v>
      </c>
      <c r="E8" s="404">
        <v>106645.50402800001</v>
      </c>
      <c r="F8" s="404">
        <v>100704.50678146997</v>
      </c>
      <c r="H8" s="404">
        <f>SUM(H9,H28,H41)</f>
        <v>-5940.9972465300052</v>
      </c>
      <c r="I8" s="405">
        <f>IF(E8=0,"n.a.",((F8/E8)-1)*100)</f>
        <v>-5.5707901619277074</v>
      </c>
      <c r="K8" s="405">
        <f>IF(D8=0,"n.a.",((F8/(D8/$K$2))-1)*100)</f>
        <v>-3.2042533110518523</v>
      </c>
    </row>
    <row r="9" spans="1:11" s="33" customFormat="1" ht="12.75" x14ac:dyDescent="0.2">
      <c r="A9" s="406" t="s">
        <v>372</v>
      </c>
      <c r="D9" s="408">
        <v>92202.502147320047</v>
      </c>
      <c r="E9" s="408">
        <v>100994.97263</v>
      </c>
      <c r="F9" s="408">
        <v>92167.484927489975</v>
      </c>
      <c r="H9" s="408">
        <f>SUM(H10,H25)</f>
        <v>-8827.4877025100068</v>
      </c>
      <c r="I9" s="397">
        <f>IF(E9=0,"n.a.",((F9/E9)-1)*100)</f>
        <v>-8.7405219018672931</v>
      </c>
      <c r="K9" s="397">
        <f>IF(D9=0,"n.a.",((F9/(D9/$K$2))-1)*100)</f>
        <v>-5.0666660496680116</v>
      </c>
    </row>
    <row r="10" spans="1:11" s="33" customFormat="1" ht="12.75" x14ac:dyDescent="0.2">
      <c r="A10" s="409" t="s">
        <v>373</v>
      </c>
      <c r="D10" s="411">
        <v>89257.541102430041</v>
      </c>
      <c r="E10" s="411">
        <v>100958.16033100001</v>
      </c>
      <c r="F10" s="411">
        <v>92013.397899159972</v>
      </c>
      <c r="H10" s="411">
        <f>SUM(H11:H24)</f>
        <v>-8944.7624318400067</v>
      </c>
      <c r="I10" s="412">
        <f>IF(E10=0,"n.a.",((F10/E10)-1)*100)</f>
        <v>-8.8598706657429744</v>
      </c>
      <c r="K10" s="412">
        <f>IF(D10=0,"n.a.",((F10/(D10/$K$2))-1)*100)</f>
        <v>-2.0983855644957417</v>
      </c>
    </row>
    <row r="11" spans="1:11" s="33" customFormat="1" ht="12.75" x14ac:dyDescent="0.2">
      <c r="A11" s="417"/>
      <c r="B11" s="420" t="s">
        <v>597</v>
      </c>
      <c r="C11" s="414" t="s">
        <v>598</v>
      </c>
      <c r="D11" s="418">
        <v>1939.76971108</v>
      </c>
      <c r="E11" s="418">
        <v>2112.3878289999998</v>
      </c>
      <c r="F11" s="418">
        <v>2201.5497161200005</v>
      </c>
      <c r="H11" s="418">
        <f t="shared" ref="H11:H15" si="0">F11-E11</f>
        <v>89.161887120000756</v>
      </c>
      <c r="I11" s="416">
        <f>IF(E11=0,"n.a.",((F11/E11)-1)*100)</f>
        <v>4.2209051716705748</v>
      </c>
      <c r="K11" s="416">
        <f>IF(D11=0,"n.a.",((F11/(D11/$K$2))-1)*100)</f>
        <v>7.7859185133772435</v>
      </c>
    </row>
    <row r="12" spans="1:11" s="33" customFormat="1" ht="12.75" x14ac:dyDescent="0.2">
      <c r="A12" s="421"/>
      <c r="B12" s="420" t="s">
        <v>599</v>
      </c>
      <c r="C12" s="414" t="s">
        <v>600</v>
      </c>
      <c r="D12" s="418">
        <v>1203.538266</v>
      </c>
      <c r="E12" s="418">
        <v>1260.1252059999999</v>
      </c>
      <c r="F12" s="418">
        <v>1460.1252059999999</v>
      </c>
      <c r="H12" s="418">
        <f t="shared" si="0"/>
        <v>200</v>
      </c>
      <c r="I12" s="416">
        <f t="shared" ref="I12:I24" si="1">IF(E12=0,"n.a.",((F12/E12)-1)*100)</f>
        <v>15.871438730668475</v>
      </c>
      <c r="K12" s="416">
        <f t="shared" ref="K12:K24" si="2">IF(D12=0,"n.a.",((F12/(D12/$K$2))-1)*100)</f>
        <v>15.2162931385738</v>
      </c>
    </row>
    <row r="13" spans="1:11" s="33" customFormat="1" ht="12.75" x14ac:dyDescent="0.2">
      <c r="A13" s="421"/>
      <c r="B13" s="420" t="s">
        <v>601</v>
      </c>
      <c r="C13" s="414" t="s">
        <v>602</v>
      </c>
      <c r="D13" s="418">
        <v>1941.432149</v>
      </c>
      <c r="E13" s="418">
        <v>2155.3795019999998</v>
      </c>
      <c r="F13" s="418">
        <v>2196.8795019999998</v>
      </c>
      <c r="H13" s="418">
        <f t="shared" si="0"/>
        <v>41.5</v>
      </c>
      <c r="I13" s="416">
        <f t="shared" si="1"/>
        <v>1.9254149889377681</v>
      </c>
      <c r="K13" s="416">
        <f t="shared" si="2"/>
        <v>7.4651682668709141</v>
      </c>
    </row>
    <row r="14" spans="1:11" s="33" customFormat="1" ht="12.75" x14ac:dyDescent="0.2">
      <c r="A14" s="421"/>
      <c r="B14" s="420" t="s">
        <v>603</v>
      </c>
      <c r="C14" s="414" t="s">
        <v>604</v>
      </c>
      <c r="D14" s="418">
        <v>171.85124221000004</v>
      </c>
      <c r="E14" s="418">
        <v>182.11772999999999</v>
      </c>
      <c r="F14" s="418">
        <v>183.84693052</v>
      </c>
      <c r="H14" s="418">
        <f t="shared" si="0"/>
        <v>1.7292005200000062</v>
      </c>
      <c r="I14" s="416">
        <f t="shared" si="1"/>
        <v>0.94949597713522849</v>
      </c>
      <c r="K14" s="416">
        <f t="shared" si="2"/>
        <v>1.5985268799177721</v>
      </c>
    </row>
    <row r="15" spans="1:11" s="33" customFormat="1" ht="12.75" x14ac:dyDescent="0.2">
      <c r="A15" s="421"/>
      <c r="B15" s="420" t="s">
        <v>605</v>
      </c>
      <c r="C15" s="414" t="s">
        <v>606</v>
      </c>
      <c r="D15" s="418">
        <v>468.66124728</v>
      </c>
      <c r="E15" s="418">
        <v>498.63248800000002</v>
      </c>
      <c r="F15" s="418">
        <v>328.29180669000004</v>
      </c>
      <c r="H15" s="418">
        <f t="shared" si="0"/>
        <v>-170.34068130999998</v>
      </c>
      <c r="I15" s="416">
        <f t="shared" si="1"/>
        <v>-34.161568973018852</v>
      </c>
      <c r="K15" s="416">
        <f t="shared" si="2"/>
        <v>-33.475027551783235</v>
      </c>
    </row>
    <row r="16" spans="1:11" s="33" customFormat="1" ht="12.75" x14ac:dyDescent="0.2">
      <c r="A16" s="421"/>
      <c r="B16" s="420" t="s">
        <v>607</v>
      </c>
      <c r="C16" s="414" t="s">
        <v>608</v>
      </c>
      <c r="D16" s="418">
        <v>258.09316568999992</v>
      </c>
      <c r="E16" s="418">
        <v>296.494663</v>
      </c>
      <c r="F16" s="418">
        <v>365.26201853999993</v>
      </c>
      <c r="H16" s="418">
        <f t="shared" ref="H16:H24" si="3">F16-E16</f>
        <v>68.767355539999926</v>
      </c>
      <c r="I16" s="416">
        <f t="shared" si="1"/>
        <v>23.19345476380461</v>
      </c>
      <c r="K16" s="416">
        <f t="shared" si="2"/>
        <v>34.403851343053034</v>
      </c>
    </row>
    <row r="17" spans="1:11" s="33" customFormat="1" ht="12.75" x14ac:dyDescent="0.2">
      <c r="A17" s="421"/>
      <c r="B17" s="420" t="s">
        <v>609</v>
      </c>
      <c r="C17" s="414" t="s">
        <v>610</v>
      </c>
      <c r="D17" s="418">
        <v>179.38764033999999</v>
      </c>
      <c r="E17" s="418">
        <v>208.16261399999999</v>
      </c>
      <c r="F17" s="418">
        <v>275.67725341000005</v>
      </c>
      <c r="H17" s="418">
        <f t="shared" si="3"/>
        <v>67.514639410000058</v>
      </c>
      <c r="I17" s="416">
        <f t="shared" si="1"/>
        <v>32.433604725006028</v>
      </c>
      <c r="K17" s="416">
        <f t="shared" si="2"/>
        <v>45.945974046642981</v>
      </c>
    </row>
    <row r="18" spans="1:11" s="33" customFormat="1" ht="12.75" x14ac:dyDescent="0.2">
      <c r="A18" s="421"/>
      <c r="B18" s="413" t="s">
        <v>496</v>
      </c>
      <c r="C18" s="414" t="s">
        <v>555</v>
      </c>
      <c r="D18" s="418">
        <v>837.10783319999996</v>
      </c>
      <c r="E18" s="418">
        <v>758.13799400000005</v>
      </c>
      <c r="F18" s="418">
        <v>2617.8017629500005</v>
      </c>
      <c r="H18" s="418">
        <f t="shared" si="3"/>
        <v>1859.6637689500003</v>
      </c>
      <c r="I18" s="416">
        <f t="shared" si="1"/>
        <v>245.29357236645762</v>
      </c>
      <c r="K18" s="416">
        <f t="shared" si="2"/>
        <v>196.98810370886792</v>
      </c>
    </row>
    <row r="19" spans="1:11" s="33" customFormat="1" ht="12.75" x14ac:dyDescent="0.2">
      <c r="A19" s="421"/>
      <c r="B19" s="413" t="s">
        <v>374</v>
      </c>
      <c r="C19" s="414" t="s">
        <v>492</v>
      </c>
      <c r="D19" s="418">
        <v>41212.901896750074</v>
      </c>
      <c r="E19" s="418">
        <v>46396.000659999998</v>
      </c>
      <c r="F19" s="418">
        <v>39811.408759769969</v>
      </c>
      <c r="H19" s="418">
        <f t="shared" si="3"/>
        <v>-6584.5919002300288</v>
      </c>
      <c r="I19" s="416">
        <f t="shared" si="1"/>
        <v>-14.192154079148656</v>
      </c>
      <c r="K19" s="416">
        <f t="shared" si="2"/>
        <v>-8.2601440644716302</v>
      </c>
    </row>
    <row r="20" spans="1:11" s="33" customFormat="1" ht="25.5" x14ac:dyDescent="0.2">
      <c r="A20" s="421"/>
      <c r="B20" s="420" t="s">
        <v>611</v>
      </c>
      <c r="C20" s="419" t="s">
        <v>612</v>
      </c>
      <c r="D20" s="418">
        <v>310.29959571000006</v>
      </c>
      <c r="E20" s="418">
        <v>277.71487200000001</v>
      </c>
      <c r="F20" s="418">
        <v>273.69595270999997</v>
      </c>
      <c r="H20" s="418">
        <f t="shared" si="3"/>
        <v>-4.0189192900000421</v>
      </c>
      <c r="I20" s="416">
        <f t="shared" si="1"/>
        <v>-1.4471386645797057</v>
      </c>
      <c r="K20" s="416">
        <f t="shared" si="2"/>
        <v>-16.233403723215655</v>
      </c>
    </row>
    <row r="21" spans="1:11" s="33" customFormat="1" ht="12.75" x14ac:dyDescent="0.2">
      <c r="A21" s="421"/>
      <c r="B21" s="420" t="s">
        <v>558</v>
      </c>
      <c r="C21" s="414" t="s">
        <v>559</v>
      </c>
      <c r="D21" s="418">
        <v>3771.4501775100043</v>
      </c>
      <c r="E21" s="418">
        <v>4070.2645069999999</v>
      </c>
      <c r="F21" s="418">
        <v>3864.2745198700018</v>
      </c>
      <c r="H21" s="418">
        <f t="shared" si="3"/>
        <v>-205.9899871299981</v>
      </c>
      <c r="I21" s="416">
        <f t="shared" si="1"/>
        <v>-5.0608501431722352</v>
      </c>
      <c r="K21" s="416">
        <f t="shared" si="2"/>
        <v>-2.693175557688321</v>
      </c>
    </row>
    <row r="22" spans="1:11" s="33" customFormat="1" ht="12.75" x14ac:dyDescent="0.2">
      <c r="A22" s="421"/>
      <c r="B22" s="420" t="s">
        <v>613</v>
      </c>
      <c r="C22" s="419" t="s">
        <v>628</v>
      </c>
      <c r="D22" s="418">
        <v>36910.856504169969</v>
      </c>
      <c r="E22" s="418">
        <v>39472.980237999996</v>
      </c>
      <c r="F22" s="418">
        <v>35619.563391470016</v>
      </c>
      <c r="H22" s="418">
        <f t="shared" si="3"/>
        <v>-3853.4168465299808</v>
      </c>
      <c r="I22" s="416">
        <f t="shared" si="1"/>
        <v>-9.7621634426790944</v>
      </c>
      <c r="K22" s="416">
        <f t="shared" si="2"/>
        <v>-8.3530171019782671</v>
      </c>
    </row>
    <row r="23" spans="1:11" s="33" customFormat="1" ht="12.75" x14ac:dyDescent="0.2">
      <c r="A23" s="424"/>
      <c r="B23" s="420" t="s">
        <v>614</v>
      </c>
      <c r="C23" s="414" t="s">
        <v>615</v>
      </c>
      <c r="D23" s="418">
        <v>52.191673489999999</v>
      </c>
      <c r="E23" s="418">
        <v>64.004534000000007</v>
      </c>
      <c r="F23" s="418">
        <v>58.225326559999992</v>
      </c>
      <c r="H23" s="418">
        <f t="shared" si="3"/>
        <v>-5.7792074400000146</v>
      </c>
      <c r="I23" s="416">
        <f t="shared" si="1"/>
        <v>-9.0293719504309085</v>
      </c>
      <c r="K23" s="416">
        <f t="shared" si="2"/>
        <v>5.9484027795621675</v>
      </c>
    </row>
    <row r="24" spans="1:11" s="33" customFormat="1" ht="12.75" x14ac:dyDescent="0.2">
      <c r="A24" s="421"/>
      <c r="B24" s="420" t="s">
        <v>616</v>
      </c>
      <c r="C24" s="414" t="s">
        <v>617</v>
      </c>
      <c r="D24" s="418"/>
      <c r="E24" s="418">
        <v>3205.757494</v>
      </c>
      <c r="F24" s="418">
        <v>2756.795752550001</v>
      </c>
      <c r="H24" s="418">
        <f t="shared" si="3"/>
        <v>-448.96174144999895</v>
      </c>
      <c r="I24" s="416">
        <f t="shared" si="1"/>
        <v>-14.004856645903207</v>
      </c>
      <c r="K24" s="416" t="str">
        <f t="shared" si="2"/>
        <v>n.a.</v>
      </c>
    </row>
    <row r="25" spans="1:11" s="33" customFormat="1" ht="12.75" x14ac:dyDescent="0.2">
      <c r="A25" s="409" t="s">
        <v>391</v>
      </c>
      <c r="B25" s="414"/>
      <c r="C25" s="414"/>
      <c r="D25" s="411">
        <v>2944.9610448900007</v>
      </c>
      <c r="E25" s="411">
        <v>36.812299000000003</v>
      </c>
      <c r="F25" s="411">
        <v>154.08702833000001</v>
      </c>
      <c r="H25" s="411">
        <f>H26</f>
        <v>117.27472933000001</v>
      </c>
      <c r="I25" s="412">
        <f>IF(E25=0,"n.a.",((F25/E25)-1)*100)</f>
        <v>318.57485817443785</v>
      </c>
      <c r="K25" s="412">
        <f>IF(D25=0,"n.a.",((F25/(D25/$K$2))-1)*100)</f>
        <v>-95.030985906639131</v>
      </c>
    </row>
    <row r="26" spans="1:11" s="33" customFormat="1" ht="12.75" x14ac:dyDescent="0.2">
      <c r="A26" s="421"/>
      <c r="B26" s="420" t="s">
        <v>396</v>
      </c>
      <c r="C26" s="437" t="s">
        <v>618</v>
      </c>
      <c r="D26" s="418">
        <v>92.299026620000006</v>
      </c>
      <c r="E26" s="418">
        <v>36.812299000000003</v>
      </c>
      <c r="F26" s="418">
        <v>154.08702833000001</v>
      </c>
      <c r="H26" s="418">
        <f t="shared" ref="H26" si="4">F26-E26</f>
        <v>117.27472933000001</v>
      </c>
      <c r="I26" s="416">
        <f>IF(E26=0,"n.a.",((F26/E26)-1)*100)</f>
        <v>318.57485817443785</v>
      </c>
      <c r="K26" s="416">
        <f t="shared" ref="K26:K27" si="5">IF(D26=0,"n.a.",((F26/(D26/$K$2))-1)*100)</f>
        <v>58.545040747875653</v>
      </c>
    </row>
    <row r="27" spans="1:11" s="33" customFormat="1" ht="12.75" x14ac:dyDescent="0.2">
      <c r="A27" s="421"/>
      <c r="B27" s="413" t="s">
        <v>397</v>
      </c>
      <c r="C27" s="419" t="s">
        <v>617</v>
      </c>
      <c r="D27" s="418">
        <v>2852.6620182700008</v>
      </c>
      <c r="E27" s="418"/>
      <c r="F27" s="418"/>
      <c r="K27" s="416">
        <f t="shared" si="5"/>
        <v>-100</v>
      </c>
    </row>
    <row r="28" spans="1:11" s="33" customFormat="1" ht="12.75" x14ac:dyDescent="0.2">
      <c r="A28" s="406" t="s">
        <v>412</v>
      </c>
      <c r="B28" s="422"/>
      <c r="C28" s="414"/>
      <c r="D28" s="408">
        <v>4981.3965850899958</v>
      </c>
      <c r="E28" s="408">
        <v>4108.4400439999999</v>
      </c>
      <c r="F28" s="408">
        <v>5727.5631497600025</v>
      </c>
      <c r="H28" s="408">
        <f>SUM(H29,H32,H34,H39)</f>
        <v>1619.1231057600019</v>
      </c>
      <c r="I28" s="397">
        <f>IF(E28=0,"n.a.",((F28/E28)-1)*100)</f>
        <v>39.409680764955638</v>
      </c>
      <c r="K28" s="397">
        <f>IF(D28=0,"n.a.",((F28/(D28/$K$2))-1)*100)</f>
        <v>9.1949291646524998</v>
      </c>
    </row>
    <row r="29" spans="1:11" s="33" customFormat="1" ht="12.75" x14ac:dyDescent="0.2">
      <c r="A29" s="409" t="s">
        <v>413</v>
      </c>
      <c r="B29" s="422"/>
      <c r="C29" s="414"/>
      <c r="D29" s="411">
        <v>473.61154298999998</v>
      </c>
      <c r="E29" s="411">
        <v>540.33236999999997</v>
      </c>
      <c r="F29" s="411">
        <v>390.18475181999992</v>
      </c>
      <c r="H29" s="411">
        <f>SUM(H30:H31)</f>
        <v>-150.14761818000011</v>
      </c>
      <c r="I29" s="412">
        <f>IF(E29=0,"n.a.",((F29/E29)-1)*100)</f>
        <v>-27.788010957033737</v>
      </c>
      <c r="K29" s="412">
        <f>IF(D29=0,"n.a.",((F29/(D29/$K$2))-1)*100)</f>
        <v>-21.75948179825885</v>
      </c>
    </row>
    <row r="30" spans="1:11" s="33" customFormat="1" ht="12.75" x14ac:dyDescent="0.2">
      <c r="B30" s="420" t="s">
        <v>416</v>
      </c>
      <c r="C30" s="414" t="s">
        <v>619</v>
      </c>
      <c r="D30" s="418">
        <v>335.50719336999998</v>
      </c>
      <c r="E30" s="418">
        <v>341.67916600000001</v>
      </c>
      <c r="F30" s="418">
        <v>349.59188164999989</v>
      </c>
      <c r="H30" s="418">
        <f t="shared" ref="H30:H31" si="6">F30-E30</f>
        <v>7.9127156499998819</v>
      </c>
      <c r="I30" s="416">
        <f t="shared" ref="I30:I31" si="7">IF(E30=0,"n.a.",((F30/E30)-1)*100)</f>
        <v>2.3158320545654476</v>
      </c>
      <c r="K30" s="416">
        <f t="shared" ref="K30:K31" si="8">IF(D30=0,"n.a.",((F30/(D30/$K$2))-1)*100)</f>
        <v>-1.0437552444920062</v>
      </c>
    </row>
    <row r="31" spans="1:11" s="33" customFormat="1" ht="12.75" x14ac:dyDescent="0.2">
      <c r="B31" s="420" t="s">
        <v>428</v>
      </c>
      <c r="C31" s="419" t="s">
        <v>627</v>
      </c>
      <c r="D31" s="418">
        <v>138.10434961999999</v>
      </c>
      <c r="E31" s="418">
        <v>198.65320399999999</v>
      </c>
      <c r="F31" s="418">
        <v>40.592870170000005</v>
      </c>
      <c r="H31" s="418">
        <f t="shared" si="6"/>
        <v>-158.06033382999999</v>
      </c>
      <c r="I31" s="416">
        <f t="shared" si="7"/>
        <v>-79.565962515258491</v>
      </c>
      <c r="K31" s="416">
        <f t="shared" si="8"/>
        <v>-72.085740846570317</v>
      </c>
    </row>
    <row r="32" spans="1:11" s="33" customFormat="1" ht="12.75" x14ac:dyDescent="0.2">
      <c r="A32" s="409" t="s">
        <v>449</v>
      </c>
      <c r="B32" s="420"/>
      <c r="C32" s="414"/>
      <c r="D32" s="411">
        <v>1641.736615</v>
      </c>
      <c r="E32" s="411">
        <v>1690.9887120000001</v>
      </c>
      <c r="F32" s="411">
        <v>1950.088712</v>
      </c>
      <c r="H32" s="411">
        <f>H33</f>
        <v>259.09999999999991</v>
      </c>
      <c r="I32" s="412">
        <f>IF(E32=0,"n.a.",((F32/E32)-1)*100)</f>
        <v>15.322396782504356</v>
      </c>
      <c r="K32" s="412">
        <f>IF(D32=0,"n.a.",((F32/(D32/$K$2))-1)*100)</f>
        <v>12.806620217573839</v>
      </c>
    </row>
    <row r="33" spans="1:11" s="33" customFormat="1" ht="12.75" x14ac:dyDescent="0.2">
      <c r="B33" s="420" t="s">
        <v>620</v>
      </c>
      <c r="C33" s="414" t="s">
        <v>621</v>
      </c>
      <c r="D33" s="418">
        <v>1641.736615</v>
      </c>
      <c r="E33" s="418">
        <v>1690.9887120000001</v>
      </c>
      <c r="F33" s="418">
        <v>1950.088712</v>
      </c>
      <c r="H33" s="418">
        <f t="shared" ref="H33:H38" si="9">F33-E33</f>
        <v>259.09999999999991</v>
      </c>
      <c r="I33" s="416">
        <f>IF(E33=0,"n.a.",((F33/E33)-1)*100)</f>
        <v>15.322396782504356</v>
      </c>
      <c r="K33" s="416">
        <f>IF(D33=0,"n.a.",((F33/(D33/$K$2))-1)*100)</f>
        <v>12.806620217573839</v>
      </c>
    </row>
    <row r="34" spans="1:11" s="33" customFormat="1" ht="12.75" x14ac:dyDescent="0.2">
      <c r="A34" s="409" t="s">
        <v>452</v>
      </c>
      <c r="B34" s="414"/>
      <c r="C34" s="414"/>
      <c r="D34" s="411">
        <v>2864.6030716899959</v>
      </c>
      <c r="E34" s="411">
        <v>1873.918962</v>
      </c>
      <c r="F34" s="411">
        <v>3386.9317474500021</v>
      </c>
      <c r="H34" s="411">
        <f>SUM(H35:H38)</f>
        <v>1513.012785450002</v>
      </c>
      <c r="I34" s="412">
        <f>IF(E34=0,"n.a.",((F34/E34)-1)*100)</f>
        <v>80.740566488274965</v>
      </c>
      <c r="K34" s="412">
        <f>IF(D34=0,"n.a.",((F34/(D34/$K$2))-1)*100)</f>
        <v>12.28602170016484</v>
      </c>
    </row>
    <row r="35" spans="1:11" s="33" customFormat="1" ht="12.75" x14ac:dyDescent="0.2">
      <c r="A35" s="409"/>
      <c r="B35" s="420" t="s">
        <v>453</v>
      </c>
      <c r="C35" s="414" t="s">
        <v>622</v>
      </c>
      <c r="D35" s="418">
        <v>241.16278911999976</v>
      </c>
      <c r="E35" s="418">
        <v>287.234644</v>
      </c>
      <c r="F35" s="418">
        <v>327.21149771000012</v>
      </c>
      <c r="H35" s="418">
        <f t="shared" si="9"/>
        <v>39.976853710000114</v>
      </c>
      <c r="I35" s="416">
        <f t="shared" ref="I35:I40" si="10">IF(E35=0,"n.a.",((F35/E35)-1)*100)</f>
        <v>13.917838445003206</v>
      </c>
      <c r="K35" s="416">
        <f t="shared" ref="K35:K38" si="11">IF(D35=0,"n.a.",((F35/(D35/$K$2))-1)*100)</f>
        <v>28.855203484897874</v>
      </c>
    </row>
    <row r="36" spans="1:11" s="33" customFormat="1" ht="25.5" x14ac:dyDescent="0.2">
      <c r="A36" s="421"/>
      <c r="B36" s="420" t="s">
        <v>623</v>
      </c>
      <c r="C36" s="419" t="s">
        <v>624</v>
      </c>
      <c r="D36" s="418">
        <v>2310.7354708899966</v>
      </c>
      <c r="E36" s="418">
        <v>1158.037454</v>
      </c>
      <c r="F36" s="418">
        <v>2670.7077309900019</v>
      </c>
      <c r="H36" s="418">
        <f t="shared" si="9"/>
        <v>1512.6702769900019</v>
      </c>
      <c r="I36" s="416">
        <f t="shared" si="10"/>
        <v>130.62360563253438</v>
      </c>
      <c r="K36" s="416">
        <f t="shared" si="11"/>
        <v>9.7639774539868931</v>
      </c>
    </row>
    <row r="37" spans="1:11" s="33" customFormat="1" ht="12.75" x14ac:dyDescent="0.2">
      <c r="A37" s="421"/>
      <c r="B37" s="420" t="s">
        <v>454</v>
      </c>
      <c r="C37" s="414" t="s">
        <v>625</v>
      </c>
      <c r="D37" s="418">
        <v>269.26488437</v>
      </c>
      <c r="E37" s="418">
        <v>371.64129700000001</v>
      </c>
      <c r="F37" s="418">
        <v>336.35727751999985</v>
      </c>
      <c r="H37" s="418">
        <f t="shared" si="9"/>
        <v>-35.284019480000154</v>
      </c>
      <c r="I37" s="416">
        <f t="shared" si="10"/>
        <v>-9.4941062160807554</v>
      </c>
      <c r="K37" s="416">
        <f t="shared" si="11"/>
        <v>18.632808652940746</v>
      </c>
    </row>
    <row r="38" spans="1:11" s="33" customFormat="1" ht="12.75" x14ac:dyDescent="0.2">
      <c r="A38" s="421"/>
      <c r="B38" s="420" t="s">
        <v>455</v>
      </c>
      <c r="C38" s="414" t="s">
        <v>626</v>
      </c>
      <c r="D38" s="418">
        <v>43.439927310000009</v>
      </c>
      <c r="E38" s="418">
        <v>57.005566999999999</v>
      </c>
      <c r="F38" s="418">
        <v>52.655241230000009</v>
      </c>
      <c r="H38" s="418">
        <f t="shared" si="9"/>
        <v>-4.3503257699999907</v>
      </c>
      <c r="I38" s="416">
        <f t="shared" si="10"/>
        <v>-7.6314051397822098</v>
      </c>
      <c r="K38" s="416">
        <f t="shared" si="11"/>
        <v>15.116140413699153</v>
      </c>
    </row>
    <row r="39" spans="1:11" s="33" customFormat="1" ht="12.75" x14ac:dyDescent="0.2">
      <c r="A39" s="409" t="s">
        <v>463</v>
      </c>
      <c r="B39" s="420"/>
      <c r="C39" s="414"/>
      <c r="D39" s="411">
        <v>1.4453554099999999</v>
      </c>
      <c r="E39" s="411">
        <v>3.2</v>
      </c>
      <c r="F39" s="411">
        <v>0.35793849</v>
      </c>
      <c r="H39" s="411">
        <f>H40</f>
        <v>-2.8420615100000002</v>
      </c>
      <c r="I39" s="412">
        <f>IF(E39=0,"n.a.",((F39/E39)-1)*100)</f>
        <v>-88.8144221875</v>
      </c>
      <c r="K39" s="412">
        <f t="shared" ref="K39:K45" si="12">IF(D39=0,"n.a.",((F39/(D39/$K$2))-1)*100)</f>
        <v>-76.481075787385066</v>
      </c>
    </row>
    <row r="40" spans="1:11" s="33" customFormat="1" ht="12.75" x14ac:dyDescent="0.2">
      <c r="A40" s="417"/>
      <c r="B40" s="420" t="s">
        <v>466</v>
      </c>
      <c r="C40" s="414" t="s">
        <v>467</v>
      </c>
      <c r="D40" s="418">
        <v>1.4453554099999999</v>
      </c>
      <c r="E40" s="418">
        <v>3.2</v>
      </c>
      <c r="F40" s="418">
        <v>0.35793849</v>
      </c>
      <c r="H40" s="418">
        <f>F40-E40</f>
        <v>-2.8420615100000002</v>
      </c>
      <c r="I40" s="416">
        <f t="shared" si="10"/>
        <v>-88.8144221875</v>
      </c>
      <c r="K40" s="416">
        <f t="shared" si="12"/>
        <v>-76.481075787385066</v>
      </c>
    </row>
    <row r="41" spans="1:11" s="33" customFormat="1" ht="12.75" x14ac:dyDescent="0.2">
      <c r="A41" s="406" t="s">
        <v>472</v>
      </c>
      <c r="B41" s="420"/>
      <c r="C41" s="414"/>
      <c r="D41" s="408">
        <v>1620.5127721000013</v>
      </c>
      <c r="E41" s="408">
        <v>1542.0913540000001</v>
      </c>
      <c r="F41" s="408">
        <v>2809.4587042200001</v>
      </c>
      <c r="H41" s="408">
        <f>SUM(H42,H44)</f>
        <v>1267.3673502200002</v>
      </c>
      <c r="I41" s="397">
        <f>IF(E41=0,"n.a.",((F41/E41)-1)*100)</f>
        <v>82.184972176427863</v>
      </c>
      <c r="K41" s="397">
        <f t="shared" si="12"/>
        <v>64.647028815273913</v>
      </c>
    </row>
    <row r="42" spans="1:11" s="33" customFormat="1" ht="12.75" x14ac:dyDescent="0.2">
      <c r="A42" s="409" t="s">
        <v>473</v>
      </c>
      <c r="B42" s="420"/>
      <c r="C42" s="414"/>
      <c r="D42" s="411">
        <v>1539.6081370500012</v>
      </c>
      <c r="E42" s="411">
        <v>1444.679791</v>
      </c>
      <c r="F42" s="411">
        <v>2726.3119155900004</v>
      </c>
      <c r="H42" s="411">
        <f>H43</f>
        <v>1281.6321245900003</v>
      </c>
      <c r="I42" s="412">
        <f>IF(E42=0,"n.a.",((F42/E42)-1)*100)</f>
        <v>88.713923498774847</v>
      </c>
      <c r="K42" s="412">
        <f t="shared" si="12"/>
        <v>68.170202571908163</v>
      </c>
    </row>
    <row r="43" spans="1:11" s="33" customFormat="1" ht="12.75" x14ac:dyDescent="0.2">
      <c r="B43" s="420" t="s">
        <v>474</v>
      </c>
      <c r="C43" s="414" t="s">
        <v>475</v>
      </c>
      <c r="D43" s="418">
        <v>1539.6081370500012</v>
      </c>
      <c r="E43" s="418">
        <v>1444.679791</v>
      </c>
      <c r="F43" s="418">
        <v>2726.3119155900004</v>
      </c>
      <c r="H43" s="418">
        <f>F43-E43</f>
        <v>1281.6321245900003</v>
      </c>
      <c r="I43" s="416">
        <f t="shared" ref="I43" si="13">IF(E43=0,"n.a.",((F43/E43)-1)*100)</f>
        <v>88.713923498774847</v>
      </c>
      <c r="K43" s="416">
        <f t="shared" si="12"/>
        <v>68.170202571908163</v>
      </c>
    </row>
    <row r="44" spans="1:11" s="33" customFormat="1" ht="12.75" x14ac:dyDescent="0.2">
      <c r="A44" s="409" t="s">
        <v>476</v>
      </c>
      <c r="B44" s="420"/>
      <c r="C44" s="414"/>
      <c r="D44" s="411">
        <v>80.904635050000024</v>
      </c>
      <c r="E44" s="411">
        <v>97.411563000000001</v>
      </c>
      <c r="F44" s="411">
        <v>83.146788629999932</v>
      </c>
      <c r="H44" s="411">
        <f>H45</f>
        <v>-14.264774370000069</v>
      </c>
      <c r="I44" s="412">
        <f>IF(E44=0,"n.a.",((F44/E44)-1)*100)</f>
        <v>-14.64382043638912</v>
      </c>
      <c r="K44" s="412">
        <f t="shared" si="12"/>
        <v>-2.3986599836780309</v>
      </c>
    </row>
    <row r="45" spans="1:11" s="33" customFormat="1" ht="12.75" x14ac:dyDescent="0.2">
      <c r="B45" s="420" t="s">
        <v>477</v>
      </c>
      <c r="C45" s="414" t="s">
        <v>478</v>
      </c>
      <c r="D45" s="418">
        <v>80.904635050000024</v>
      </c>
      <c r="E45" s="418">
        <v>97.411563000000001</v>
      </c>
      <c r="F45" s="418">
        <v>83.146788629999932</v>
      </c>
      <c r="H45" s="418">
        <f>F45-E45</f>
        <v>-14.264774370000069</v>
      </c>
      <c r="I45" s="416">
        <f t="shared" ref="I45" si="14">IF(E45=0,"n.a.",((F45/E45)-1)*100)</f>
        <v>-14.64382043638912</v>
      </c>
      <c r="K45" s="416">
        <f t="shared" si="12"/>
        <v>-2.3986599836780309</v>
      </c>
    </row>
    <row r="46" spans="1:11" s="33" customFormat="1" ht="2.25" customHeight="1" x14ac:dyDescent="0.2">
      <c r="A46" s="431"/>
      <c r="B46" s="431"/>
      <c r="C46" s="431"/>
      <c r="D46" s="431"/>
      <c r="E46" s="431"/>
      <c r="F46" s="431"/>
      <c r="G46" s="431"/>
      <c r="H46" s="431"/>
      <c r="I46" s="431"/>
      <c r="J46" s="431"/>
      <c r="K46" s="431"/>
    </row>
    <row r="47" spans="1:11" s="33" customFormat="1" ht="12.75" x14ac:dyDescent="0.2"/>
  </sheetData>
  <mergeCells count="5">
    <mergeCell ref="E6:F6"/>
    <mergeCell ref="H6:I6"/>
    <mergeCell ref="D6:D7"/>
    <mergeCell ref="G6:G7"/>
    <mergeCell ref="A6:C7"/>
  </mergeCells>
  <printOptions gridLines="1"/>
  <pageMargins left="0.51181102362204722" right="0.51181102362204722" top="0.74803149606299213" bottom="0.55118110236220474" header="0.31496062992125984" footer="0.31496062992125984"/>
  <pageSetup scale="8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39997558519241921"/>
    <pageSetUpPr fitToPage="1"/>
  </sheetPr>
  <dimension ref="A1:K56"/>
  <sheetViews>
    <sheetView view="pageBreakPreview" zoomScale="60" zoomScaleNormal="100" workbookViewId="0">
      <selection activeCell="Q26" sqref="Q26"/>
    </sheetView>
  </sheetViews>
  <sheetFormatPr baseColWidth="10" defaultRowHeight="12.75" x14ac:dyDescent="0.2"/>
  <cols>
    <col min="1" max="1" width="4.28515625" style="33" customWidth="1"/>
    <col min="2" max="2" width="7.7109375" style="33" customWidth="1"/>
    <col min="3" max="3" width="60.7109375" style="33" customWidth="1"/>
    <col min="4" max="6" width="11.42578125" style="33"/>
    <col min="7" max="7" width="0.42578125" style="33" customWidth="1"/>
    <col min="8" max="9" width="11.42578125" style="33"/>
    <col min="10" max="10" width="0.42578125" style="33" customWidth="1"/>
    <col min="11" max="11" width="15.85546875" style="33" customWidth="1"/>
    <col min="12" max="16384" width="11.42578125" style="33"/>
  </cols>
  <sheetData>
    <row r="1" spans="1:11" ht="22.5" x14ac:dyDescent="0.2">
      <c r="K1" s="399" t="s">
        <v>495</v>
      </c>
    </row>
    <row r="2" spans="1:11" x14ac:dyDescent="0.2">
      <c r="K2" s="433">
        <v>0.94969402000000003</v>
      </c>
    </row>
    <row r="3" spans="1:11" x14ac:dyDescent="0.2">
      <c r="A3" s="400" t="s">
        <v>676</v>
      </c>
      <c r="B3" s="400"/>
      <c r="C3" s="400"/>
    </row>
    <row r="4" spans="1:11" x14ac:dyDescent="0.2">
      <c r="A4" s="400" t="s">
        <v>370</v>
      </c>
      <c r="B4" s="400"/>
      <c r="C4" s="400"/>
    </row>
    <row r="6" spans="1:11" ht="24" customHeight="1" x14ac:dyDescent="0.2">
      <c r="A6" s="597" t="s">
        <v>371</v>
      </c>
      <c r="B6" s="597"/>
      <c r="C6" s="597"/>
      <c r="D6" s="594" t="s">
        <v>256</v>
      </c>
      <c r="E6" s="591" t="s">
        <v>365</v>
      </c>
      <c r="F6" s="591"/>
      <c r="G6" s="592"/>
      <c r="H6" s="596" t="s">
        <v>493</v>
      </c>
      <c r="I6" s="596"/>
      <c r="J6" s="423"/>
      <c r="K6" s="423" t="s">
        <v>494</v>
      </c>
    </row>
    <row r="7" spans="1:11" x14ac:dyDescent="0.2">
      <c r="A7" s="599"/>
      <c r="B7" s="599"/>
      <c r="C7" s="599"/>
      <c r="D7" s="595"/>
      <c r="E7" s="428" t="s">
        <v>1</v>
      </c>
      <c r="F7" s="428" t="s">
        <v>23</v>
      </c>
      <c r="G7" s="593"/>
      <c r="H7" s="429" t="s">
        <v>9</v>
      </c>
      <c r="I7" s="430" t="s">
        <v>10</v>
      </c>
      <c r="J7" s="430"/>
      <c r="K7" s="430" t="s">
        <v>148</v>
      </c>
    </row>
    <row r="8" spans="1:11" x14ac:dyDescent="0.2">
      <c r="A8" s="402" t="s">
        <v>337</v>
      </c>
      <c r="D8" s="404">
        <v>75452.324515249988</v>
      </c>
      <c r="E8" s="404">
        <v>64288.166419000001</v>
      </c>
      <c r="F8" s="404">
        <v>85080.259618209995</v>
      </c>
      <c r="H8" s="404">
        <f>SUM(H9,H14,H48,H53)</f>
        <v>20792.093199209987</v>
      </c>
      <c r="I8" s="405">
        <f t="shared" ref="I8:I15" si="0">IF(E8=0,"n.a.",((F8/E8)-1)*100)</f>
        <v>32.342022423997776</v>
      </c>
      <c r="K8" s="405">
        <f t="shared" ref="K8:K15" si="1">IF(D8=0,"n.a.",((F8/(D8/$K$2))-1)*100)</f>
        <v>7.0877727075600472</v>
      </c>
    </row>
    <row r="9" spans="1:11" x14ac:dyDescent="0.2">
      <c r="A9" s="406" t="s">
        <v>372</v>
      </c>
      <c r="B9" s="434"/>
      <c r="D9" s="408">
        <v>4853.4700895800006</v>
      </c>
      <c r="E9" s="408">
        <v>5300</v>
      </c>
      <c r="F9" s="408">
        <v>5131.869980559999</v>
      </c>
      <c r="H9" s="408">
        <f>H10</f>
        <v>-168.13001944000052</v>
      </c>
      <c r="I9" s="397">
        <f t="shared" si="0"/>
        <v>-3.1722645177358677</v>
      </c>
      <c r="K9" s="397">
        <f t="shared" si="1"/>
        <v>0.41694173450850247</v>
      </c>
    </row>
    <row r="10" spans="1:11" x14ac:dyDescent="0.2">
      <c r="A10" s="409" t="s">
        <v>391</v>
      </c>
      <c r="B10" s="435"/>
      <c r="D10" s="411">
        <v>4853.4700895800006</v>
      </c>
      <c r="E10" s="411">
        <v>5300</v>
      </c>
      <c r="F10" s="411">
        <v>5131.869980559999</v>
      </c>
      <c r="H10" s="411">
        <f>SUM(H11:H13)</f>
        <v>-168.13001944000052</v>
      </c>
      <c r="I10" s="412">
        <f t="shared" si="0"/>
        <v>-3.1722645177358677</v>
      </c>
      <c r="K10" s="412">
        <f t="shared" si="1"/>
        <v>0.41694173450850247</v>
      </c>
    </row>
    <row r="11" spans="1:11" x14ac:dyDescent="0.2">
      <c r="B11" s="420" t="s">
        <v>394</v>
      </c>
      <c r="C11" s="414" t="s">
        <v>629</v>
      </c>
      <c r="E11" s="418">
        <v>300</v>
      </c>
      <c r="F11" s="418">
        <v>286.52063236000004</v>
      </c>
      <c r="H11" s="418">
        <f t="shared" ref="H11" si="2">F11-E11</f>
        <v>-13.479367639999964</v>
      </c>
      <c r="I11" s="416">
        <f t="shared" si="0"/>
        <v>-4.4931225466666502</v>
      </c>
      <c r="K11" s="416" t="str">
        <f t="shared" si="1"/>
        <v>n.a.</v>
      </c>
    </row>
    <row r="12" spans="1:11" x14ac:dyDescent="0.2">
      <c r="B12" s="420" t="s">
        <v>395</v>
      </c>
      <c r="C12" s="414" t="s">
        <v>630</v>
      </c>
      <c r="D12" s="418">
        <v>4853.4700895800006</v>
      </c>
      <c r="E12" s="418">
        <v>5000</v>
      </c>
      <c r="F12" s="418">
        <v>4845.3493481999994</v>
      </c>
      <c r="H12" s="418">
        <f t="shared" ref="H12" si="3">F12-E12</f>
        <v>-154.65065180000056</v>
      </c>
      <c r="I12" s="416">
        <f t="shared" si="0"/>
        <v>-3.0930130360000141</v>
      </c>
      <c r="K12" s="416">
        <f t="shared" si="1"/>
        <v>-5.1894991446286838</v>
      </c>
    </row>
    <row r="13" spans="1:11" ht="25.5" x14ac:dyDescent="0.2">
      <c r="B13" s="413" t="s">
        <v>396</v>
      </c>
      <c r="C13" s="419" t="s">
        <v>631</v>
      </c>
      <c r="D13" s="418"/>
      <c r="E13" s="418"/>
      <c r="F13" s="418">
        <v>0</v>
      </c>
      <c r="H13" s="418">
        <f t="shared" ref="H13" si="4">F13-E13</f>
        <v>0</v>
      </c>
      <c r="I13" s="416" t="str">
        <f t="shared" si="0"/>
        <v>n.a.</v>
      </c>
      <c r="K13" s="416" t="str">
        <f t="shared" si="1"/>
        <v>n.a.</v>
      </c>
    </row>
    <row r="14" spans="1:11" x14ac:dyDescent="0.2">
      <c r="A14" s="406" t="s">
        <v>412</v>
      </c>
      <c r="B14" s="420"/>
      <c r="C14" s="414"/>
      <c r="D14" s="408">
        <v>67544.143269219989</v>
      </c>
      <c r="E14" s="408">
        <v>56259.205839000002</v>
      </c>
      <c r="F14" s="408">
        <v>76134.454248039998</v>
      </c>
      <c r="H14" s="408">
        <f>SUM(H15,H28,H42,H44)</f>
        <v>19875.248409039988</v>
      </c>
      <c r="I14" s="397">
        <f t="shared" si="0"/>
        <v>35.327993192648435</v>
      </c>
      <c r="K14" s="397">
        <f t="shared" si="1"/>
        <v>7.0476764019841598</v>
      </c>
    </row>
    <row r="15" spans="1:11" x14ac:dyDescent="0.2">
      <c r="A15" s="409" t="s">
        <v>413</v>
      </c>
      <c r="B15" s="420"/>
      <c r="C15" s="414"/>
      <c r="D15" s="411">
        <v>64249.540731269997</v>
      </c>
      <c r="E15" s="411">
        <v>52568.612112000003</v>
      </c>
      <c r="F15" s="411">
        <v>71785.297195399995</v>
      </c>
      <c r="H15" s="411">
        <f>SUM(H16:H27)</f>
        <v>19216.685083399989</v>
      </c>
      <c r="I15" s="412">
        <f t="shared" si="0"/>
        <v>36.555435480126249</v>
      </c>
      <c r="K15" s="412">
        <f t="shared" si="1"/>
        <v>6.1082564862819266</v>
      </c>
    </row>
    <row r="16" spans="1:11" x14ac:dyDescent="0.2">
      <c r="B16" s="420" t="s">
        <v>414</v>
      </c>
      <c r="C16" s="414" t="s">
        <v>632</v>
      </c>
      <c r="D16" s="418">
        <v>3927.2529766100001</v>
      </c>
      <c r="E16" s="418">
        <v>2888.443702</v>
      </c>
      <c r="F16" s="418">
        <v>4719.5294020299998</v>
      </c>
      <c r="H16" s="418">
        <f t="shared" ref="H16:H27" si="5">F16-E16</f>
        <v>1831.0857000299998</v>
      </c>
      <c r="I16" s="416">
        <f t="shared" ref="I16:I47" si="6">IF(E16=0,"n.a.",((F16/E16)-1)*100)</f>
        <v>63.393504909309108</v>
      </c>
      <c r="K16" s="416">
        <f t="shared" ref="K16:K47" si="7">IF(D16=0,"n.a.",((F16/(D16/$K$2))-1)*100)</f>
        <v>14.128345615031336</v>
      </c>
    </row>
    <row r="17" spans="1:11" x14ac:dyDescent="0.2">
      <c r="B17" s="420" t="s">
        <v>415</v>
      </c>
      <c r="C17" s="419" t="s">
        <v>675</v>
      </c>
      <c r="D17" s="418">
        <v>90.61987409999999</v>
      </c>
      <c r="E17" s="418">
        <v>69.674402000000001</v>
      </c>
      <c r="F17" s="418">
        <v>113.14531222999993</v>
      </c>
      <c r="H17" s="418">
        <f t="shared" si="5"/>
        <v>43.47091022999993</v>
      </c>
      <c r="I17" s="416">
        <f t="shared" si="6"/>
        <v>62.391508189765197</v>
      </c>
      <c r="K17" s="416">
        <f t="shared" si="7"/>
        <v>18.57600496916141</v>
      </c>
    </row>
    <row r="18" spans="1:11" ht="25.5" x14ac:dyDescent="0.2">
      <c r="B18" s="420" t="s">
        <v>500</v>
      </c>
      <c r="C18" s="419" t="s">
        <v>633</v>
      </c>
      <c r="D18" s="418">
        <v>74.255442460000012</v>
      </c>
      <c r="E18" s="418">
        <v>49.647362000000001</v>
      </c>
      <c r="F18" s="418">
        <v>77.58534566000003</v>
      </c>
      <c r="H18" s="418">
        <f t="shared" si="5"/>
        <v>27.937983660000029</v>
      </c>
      <c r="I18" s="416">
        <f t="shared" si="6"/>
        <v>56.27284619875681</v>
      </c>
      <c r="K18" s="416">
        <f t="shared" si="7"/>
        <v>-0.77180019144555967</v>
      </c>
    </row>
    <row r="19" spans="1:11" x14ac:dyDescent="0.2">
      <c r="B19" s="420" t="s">
        <v>419</v>
      </c>
      <c r="C19" s="414" t="s">
        <v>634</v>
      </c>
      <c r="D19" s="418">
        <v>17.902537079999998</v>
      </c>
      <c r="E19" s="418">
        <v>25.784647</v>
      </c>
      <c r="F19" s="418">
        <v>28.536487949999998</v>
      </c>
      <c r="H19" s="418">
        <f t="shared" si="5"/>
        <v>2.7518409499999983</v>
      </c>
      <c r="I19" s="416">
        <f t="shared" si="6"/>
        <v>10.672401099770724</v>
      </c>
      <c r="K19" s="416">
        <f t="shared" si="7"/>
        <v>51.380398413994286</v>
      </c>
    </row>
    <row r="20" spans="1:11" x14ac:dyDescent="0.2">
      <c r="B20" s="420" t="s">
        <v>421</v>
      </c>
      <c r="C20" s="419" t="s">
        <v>674</v>
      </c>
      <c r="D20" s="418">
        <v>5044.5490399700011</v>
      </c>
      <c r="E20" s="418">
        <v>1844.148375</v>
      </c>
      <c r="F20" s="418">
        <v>6106.7803031799995</v>
      </c>
      <c r="H20" s="418">
        <f t="shared" si="5"/>
        <v>4262.6319281799997</v>
      </c>
      <c r="I20" s="416">
        <f t="shared" si="6"/>
        <v>231.14365340478633</v>
      </c>
      <c r="K20" s="416">
        <f t="shared" si="7"/>
        <v>14.967119745124368</v>
      </c>
    </row>
    <row r="21" spans="1:11" x14ac:dyDescent="0.2">
      <c r="B21" s="420" t="s">
        <v>423</v>
      </c>
      <c r="C21" s="414" t="s">
        <v>635</v>
      </c>
      <c r="D21" s="418">
        <v>359.46560312000003</v>
      </c>
      <c r="E21" s="418">
        <v>356.65179000000001</v>
      </c>
      <c r="F21" s="418">
        <v>372.26597882999999</v>
      </c>
      <c r="H21" s="418">
        <f t="shared" si="5"/>
        <v>15.614188829999989</v>
      </c>
      <c r="I21" s="416">
        <f t="shared" si="6"/>
        <v>4.3779925596335811</v>
      </c>
      <c r="K21" s="416">
        <f t="shared" si="7"/>
        <v>-1.6487889590158789</v>
      </c>
    </row>
    <row r="22" spans="1:11" x14ac:dyDescent="0.2">
      <c r="B22" s="420" t="s">
        <v>425</v>
      </c>
      <c r="C22" s="414" t="s">
        <v>637</v>
      </c>
      <c r="D22" s="418">
        <v>308.05830423000015</v>
      </c>
      <c r="E22" s="418">
        <v>413.96891900000003</v>
      </c>
      <c r="F22" s="418">
        <v>330.53089478000015</v>
      </c>
      <c r="H22" s="418">
        <f t="shared" si="5"/>
        <v>-83.438024219999875</v>
      </c>
      <c r="I22" s="416">
        <f t="shared" si="6"/>
        <v>-20.15562531157077</v>
      </c>
      <c r="K22" s="416">
        <f t="shared" si="7"/>
        <v>1.897338876296395</v>
      </c>
    </row>
    <row r="23" spans="1:11" x14ac:dyDescent="0.2">
      <c r="B23" s="420" t="s">
        <v>427</v>
      </c>
      <c r="C23" s="419" t="s">
        <v>638</v>
      </c>
      <c r="D23" s="418">
        <v>154.12242820000003</v>
      </c>
      <c r="E23" s="418">
        <v>256.25734699999998</v>
      </c>
      <c r="F23" s="418">
        <v>195.84372327000003</v>
      </c>
      <c r="H23" s="418">
        <f t="shared" si="5"/>
        <v>-60.413623729999955</v>
      </c>
      <c r="I23" s="416">
        <f t="shared" si="6"/>
        <v>-23.575372350202294</v>
      </c>
      <c r="K23" s="416">
        <f t="shared" si="7"/>
        <v>20.677837104083373</v>
      </c>
    </row>
    <row r="24" spans="1:11" ht="25.5" x14ac:dyDescent="0.2">
      <c r="B24" s="420" t="s">
        <v>640</v>
      </c>
      <c r="C24" s="419" t="s">
        <v>641</v>
      </c>
      <c r="D24" s="418">
        <v>1843.0295596800001</v>
      </c>
      <c r="E24" s="418">
        <v>1584.1206669999999</v>
      </c>
      <c r="F24" s="418">
        <v>2023.5305185499994</v>
      </c>
      <c r="H24" s="418">
        <f t="shared" si="5"/>
        <v>439.40985154999953</v>
      </c>
      <c r="I24" s="416">
        <f t="shared" si="6"/>
        <v>27.738407856400983</v>
      </c>
      <c r="K24" s="416">
        <f t="shared" si="7"/>
        <v>4.2704292321876114</v>
      </c>
    </row>
    <row r="25" spans="1:11" x14ac:dyDescent="0.2">
      <c r="B25" s="420" t="s">
        <v>642</v>
      </c>
      <c r="C25" s="414" t="s">
        <v>643</v>
      </c>
      <c r="D25" s="418">
        <v>29493.794475450006</v>
      </c>
      <c r="E25" s="418">
        <v>27771.928196000001</v>
      </c>
      <c r="F25" s="418">
        <v>32117.467196129997</v>
      </c>
      <c r="H25" s="418">
        <f t="shared" si="5"/>
        <v>4345.5390001299966</v>
      </c>
      <c r="I25" s="416">
        <f t="shared" si="6"/>
        <v>15.647235472673749</v>
      </c>
      <c r="K25" s="416">
        <f t="shared" si="7"/>
        <v>3.4175733444532952</v>
      </c>
    </row>
    <row r="26" spans="1:11" x14ac:dyDescent="0.2">
      <c r="B26" s="420" t="s">
        <v>447</v>
      </c>
      <c r="C26" s="414" t="s">
        <v>644</v>
      </c>
      <c r="D26" s="418">
        <v>22894.399667099995</v>
      </c>
      <c r="E26" s="418">
        <v>17235.309710000001</v>
      </c>
      <c r="F26" s="418">
        <v>25655.166093239994</v>
      </c>
      <c r="H26" s="418">
        <f t="shared" si="5"/>
        <v>8419.8563832399923</v>
      </c>
      <c r="I26" s="416">
        <f t="shared" si="6"/>
        <v>48.852364853964623</v>
      </c>
      <c r="K26" s="416">
        <f t="shared" si="7"/>
        <v>6.4214750119412578</v>
      </c>
    </row>
    <row r="27" spans="1:11" ht="25.5" x14ac:dyDescent="0.2">
      <c r="B27" s="420" t="s">
        <v>448</v>
      </c>
      <c r="C27" s="419" t="s">
        <v>645</v>
      </c>
      <c r="D27" s="418">
        <v>42.090823269999994</v>
      </c>
      <c r="E27" s="418">
        <v>72.676995000000005</v>
      </c>
      <c r="F27" s="418">
        <v>44.915939549999997</v>
      </c>
      <c r="H27" s="418">
        <f t="shared" si="5"/>
        <v>-27.761055450000008</v>
      </c>
      <c r="I27" s="416">
        <f t="shared" si="6"/>
        <v>-38.19785813929154</v>
      </c>
      <c r="K27" s="416">
        <f t="shared" si="7"/>
        <v>1.3437036374615463</v>
      </c>
    </row>
    <row r="28" spans="1:11" x14ac:dyDescent="0.2">
      <c r="A28" s="409" t="s">
        <v>452</v>
      </c>
      <c r="B28" s="420"/>
      <c r="C28" s="414"/>
      <c r="D28" s="411">
        <v>2657.7173981399997</v>
      </c>
      <c r="E28" s="411">
        <v>3297.3652930000003</v>
      </c>
      <c r="F28" s="411">
        <v>3705.8169960499995</v>
      </c>
      <c r="H28" s="411">
        <f>SUM(H29:H41)</f>
        <v>408.45170304999965</v>
      </c>
      <c r="I28" s="412">
        <f>IF(E28=0,"n.a.",((F28/E28)-1)*100)</f>
        <v>12.387214237897881</v>
      </c>
      <c r="K28" s="412">
        <f>IF(D28=0,"n.a.",((F28/(D28/$K$2))-1)*100)</f>
        <v>32.421612727752432</v>
      </c>
    </row>
    <row r="29" spans="1:11" x14ac:dyDescent="0.2">
      <c r="B29" s="420" t="s">
        <v>453</v>
      </c>
      <c r="C29" s="419" t="s">
        <v>673</v>
      </c>
      <c r="D29" s="418">
        <v>680.25431674000015</v>
      </c>
      <c r="E29" s="418">
        <v>719.99476400000003</v>
      </c>
      <c r="F29" s="418">
        <v>685.02513750999992</v>
      </c>
      <c r="H29" s="418">
        <f t="shared" ref="H29:H36" si="8">F29-E29</f>
        <v>-34.96962649000011</v>
      </c>
      <c r="I29" s="416">
        <f t="shared" si="6"/>
        <v>-4.8569278887144911</v>
      </c>
      <c r="K29" s="416">
        <f t="shared" si="7"/>
        <v>-4.364550046423787</v>
      </c>
    </row>
    <row r="30" spans="1:11" ht="25.5" x14ac:dyDescent="0.2">
      <c r="B30" s="420" t="s">
        <v>456</v>
      </c>
      <c r="C30" s="419" t="s">
        <v>646</v>
      </c>
      <c r="D30" s="418">
        <v>461.52210017999977</v>
      </c>
      <c r="E30" s="418">
        <v>515.67090299999995</v>
      </c>
      <c r="F30" s="418">
        <v>1016.8636754299998</v>
      </c>
      <c r="H30" s="418">
        <f t="shared" si="8"/>
        <v>501.19277242999988</v>
      </c>
      <c r="I30" s="416">
        <f t="shared" si="6"/>
        <v>97.192370078324927</v>
      </c>
      <c r="K30" s="416">
        <f t="shared" si="7"/>
        <v>109.24444383799874</v>
      </c>
    </row>
    <row r="31" spans="1:11" x14ac:dyDescent="0.2">
      <c r="B31" s="420" t="s">
        <v>647</v>
      </c>
      <c r="C31" s="414" t="s">
        <v>648</v>
      </c>
      <c r="D31" s="418">
        <v>57.145991939999988</v>
      </c>
      <c r="E31" s="418">
        <v>71.133919000000006</v>
      </c>
      <c r="F31" s="418">
        <v>266.78059568000003</v>
      </c>
      <c r="H31" s="418">
        <f t="shared" si="8"/>
        <v>195.64667668000004</v>
      </c>
      <c r="I31" s="416">
        <f t="shared" si="6"/>
        <v>275.0399238934101</v>
      </c>
      <c r="K31" s="416">
        <f t="shared" si="7"/>
        <v>343.35556662547265</v>
      </c>
    </row>
    <row r="32" spans="1:11" ht="25.5" customHeight="1" x14ac:dyDescent="0.2">
      <c r="B32" s="420" t="s">
        <v>649</v>
      </c>
      <c r="C32" s="419" t="s">
        <v>650</v>
      </c>
      <c r="D32" s="418">
        <v>131.40750485999999</v>
      </c>
      <c r="E32" s="418">
        <v>145.91001</v>
      </c>
      <c r="F32" s="418">
        <v>109.67516955000001</v>
      </c>
      <c r="H32" s="418">
        <f t="shared" si="8"/>
        <v>-36.234840449999993</v>
      </c>
      <c r="I32" s="416">
        <f t="shared" si="6"/>
        <v>-24.833690608341396</v>
      </c>
      <c r="K32" s="416">
        <f t="shared" si="7"/>
        <v>-20.736754894562804</v>
      </c>
    </row>
    <row r="33" spans="1:11" ht="25.5" x14ac:dyDescent="0.2">
      <c r="B33" s="420" t="s">
        <v>585</v>
      </c>
      <c r="C33" s="419" t="s">
        <v>651</v>
      </c>
      <c r="D33" s="418">
        <v>352.46825796999997</v>
      </c>
      <c r="E33" s="418">
        <v>399.48195800000002</v>
      </c>
      <c r="F33" s="418">
        <v>369.71885425000011</v>
      </c>
      <c r="H33" s="418">
        <f t="shared" si="8"/>
        <v>-29.763103749999914</v>
      </c>
      <c r="I33" s="416">
        <f t="shared" si="6"/>
        <v>-7.4504250201957607</v>
      </c>
      <c r="K33" s="416">
        <f t="shared" si="7"/>
        <v>-0.38257998473101296</v>
      </c>
    </row>
    <row r="34" spans="1:11" ht="25.5" x14ac:dyDescent="0.2">
      <c r="B34" s="420" t="s">
        <v>586</v>
      </c>
      <c r="C34" s="419" t="s">
        <v>652</v>
      </c>
      <c r="D34" s="418">
        <v>86.984152619999975</v>
      </c>
      <c r="E34" s="418">
        <v>113.168025</v>
      </c>
      <c r="F34" s="418">
        <v>88.277456559999976</v>
      </c>
      <c r="H34" s="418">
        <f t="shared" si="8"/>
        <v>-24.890568440000024</v>
      </c>
      <c r="I34" s="416">
        <f t="shared" si="6"/>
        <v>-21.994347290235051</v>
      </c>
      <c r="K34" s="416">
        <f t="shared" si="7"/>
        <v>-3.6185672094878996</v>
      </c>
    </row>
    <row r="35" spans="1:11" x14ac:dyDescent="0.2">
      <c r="B35" s="420" t="s">
        <v>588</v>
      </c>
      <c r="C35" s="419" t="s">
        <v>653</v>
      </c>
      <c r="D35" s="418">
        <v>20.706528729999999</v>
      </c>
      <c r="E35" s="418">
        <v>26.658982000000002</v>
      </c>
      <c r="F35" s="418">
        <v>21.706585439999998</v>
      </c>
      <c r="H35" s="418">
        <f t="shared" si="8"/>
        <v>-4.9523965600000039</v>
      </c>
      <c r="I35" s="416">
        <f t="shared" si="6"/>
        <v>-18.576840481005629</v>
      </c>
      <c r="K35" s="416">
        <f t="shared" si="7"/>
        <v>-0.4438906405387244</v>
      </c>
    </row>
    <row r="36" spans="1:11" ht="25.5" x14ac:dyDescent="0.2">
      <c r="B36" s="420" t="s">
        <v>654</v>
      </c>
      <c r="C36" s="419" t="s">
        <v>655</v>
      </c>
      <c r="D36" s="418">
        <v>365.15268479000008</v>
      </c>
      <c r="E36" s="418">
        <v>520.81115699999998</v>
      </c>
      <c r="F36" s="418">
        <v>381.49752402999985</v>
      </c>
      <c r="H36" s="418">
        <f t="shared" si="8"/>
        <v>-139.31363297000013</v>
      </c>
      <c r="I36" s="416">
        <f t="shared" si="6"/>
        <v>-26.749356479319843</v>
      </c>
      <c r="K36" s="416">
        <f t="shared" si="7"/>
        <v>-0.77961019937182741</v>
      </c>
    </row>
    <row r="37" spans="1:11" x14ac:dyDescent="0.2">
      <c r="B37" s="420" t="s">
        <v>656</v>
      </c>
      <c r="C37" s="414" t="s">
        <v>657</v>
      </c>
      <c r="D37" s="418">
        <v>159.30592360999998</v>
      </c>
      <c r="E37" s="418">
        <v>361.00880100000001</v>
      </c>
      <c r="F37" s="418">
        <v>422.01785637</v>
      </c>
      <c r="H37" s="418">
        <f>F37-E37</f>
        <v>61.009055369999999</v>
      </c>
      <c r="I37" s="416">
        <f t="shared" si="6"/>
        <v>16.899603334047253</v>
      </c>
      <c r="K37" s="416">
        <f t="shared" si="7"/>
        <v>151.58376125986669</v>
      </c>
    </row>
    <row r="38" spans="1:11" ht="25.5" x14ac:dyDescent="0.2">
      <c r="B38" s="420" t="s">
        <v>658</v>
      </c>
      <c r="C38" s="419" t="s">
        <v>639</v>
      </c>
      <c r="D38" s="418">
        <v>128.21068457000001</v>
      </c>
      <c r="E38" s="418">
        <v>218.230548</v>
      </c>
      <c r="F38" s="418">
        <v>137.61630308999992</v>
      </c>
      <c r="H38" s="418">
        <f>F38-E38</f>
        <v>-80.614244910000082</v>
      </c>
      <c r="I38" s="416">
        <f t="shared" si="6"/>
        <v>-36.939945231682273</v>
      </c>
      <c r="K38" s="416">
        <f t="shared" si="7"/>
        <v>1.9364185889865881</v>
      </c>
    </row>
    <row r="39" spans="1:11" ht="25.5" x14ac:dyDescent="0.2">
      <c r="B39" s="420" t="s">
        <v>659</v>
      </c>
      <c r="C39" s="419" t="s">
        <v>636</v>
      </c>
      <c r="D39" s="418">
        <v>171.82164969000002</v>
      </c>
      <c r="E39" s="418">
        <v>151.598499</v>
      </c>
      <c r="F39" s="418">
        <v>156.21173075000004</v>
      </c>
      <c r="H39" s="418">
        <f>F39-E39</f>
        <v>4.6132317500000397</v>
      </c>
      <c r="I39" s="416">
        <f t="shared" si="6"/>
        <v>3.0430589883347237</v>
      </c>
      <c r="K39" s="416">
        <f t="shared" si="7"/>
        <v>-13.658525095770102</v>
      </c>
    </row>
    <row r="40" spans="1:11" ht="25.5" x14ac:dyDescent="0.2">
      <c r="B40" s="420" t="s">
        <v>660</v>
      </c>
      <c r="C40" s="419" t="s">
        <v>661</v>
      </c>
      <c r="D40" s="418">
        <v>42.737602439999996</v>
      </c>
      <c r="E40" s="418">
        <v>53.697727</v>
      </c>
      <c r="F40" s="418">
        <v>43.602216769999998</v>
      </c>
      <c r="H40" s="418">
        <f>F40-E40</f>
        <v>-10.095510230000002</v>
      </c>
      <c r="I40" s="416">
        <f t="shared" si="6"/>
        <v>-18.800628618786796</v>
      </c>
      <c r="K40" s="416">
        <f t="shared" si="7"/>
        <v>-3.1092944828920999</v>
      </c>
    </row>
    <row r="41" spans="1:11" ht="25.5" x14ac:dyDescent="0.2">
      <c r="B41" s="413" t="s">
        <v>662</v>
      </c>
      <c r="C41" s="419" t="s">
        <v>663</v>
      </c>
      <c r="D41" s="418"/>
      <c r="E41" s="418"/>
      <c r="F41" s="418">
        <v>6.8238906200000002</v>
      </c>
      <c r="H41" s="418">
        <f>F41-E41</f>
        <v>6.8238906200000002</v>
      </c>
      <c r="I41" s="416" t="str">
        <f t="shared" si="6"/>
        <v>n.a.</v>
      </c>
      <c r="K41" s="416" t="str">
        <f t="shared" si="7"/>
        <v>n.a.</v>
      </c>
    </row>
    <row r="42" spans="1:11" x14ac:dyDescent="0.2">
      <c r="A42" s="409" t="s">
        <v>461</v>
      </c>
      <c r="B42" s="414"/>
      <c r="C42" s="414"/>
      <c r="D42" s="411">
        <v>497.93349765999989</v>
      </c>
      <c r="E42" s="411">
        <v>393.22843399999999</v>
      </c>
      <c r="F42" s="411">
        <v>543.34006008999995</v>
      </c>
      <c r="H42" s="411">
        <f>H43</f>
        <v>150.11162608999996</v>
      </c>
      <c r="I42" s="412">
        <f>IF(E42=0,"n.a.",((F42/E42)-1)*100)</f>
        <v>38.174153522682431</v>
      </c>
      <c r="K42" s="412">
        <f>IF(D42=0,"n.a.",((F42/(D42/$K$2))-1)*100)</f>
        <v>3.6296630612015379</v>
      </c>
    </row>
    <row r="43" spans="1:11" x14ac:dyDescent="0.2">
      <c r="B43" s="420" t="s">
        <v>462</v>
      </c>
      <c r="C43" s="414" t="s">
        <v>664</v>
      </c>
      <c r="D43" s="418">
        <v>497.93349765999989</v>
      </c>
      <c r="E43" s="418">
        <v>393.22843399999999</v>
      </c>
      <c r="F43" s="418">
        <v>543.34006008999995</v>
      </c>
      <c r="H43" s="418">
        <f>F43-E43</f>
        <v>150.11162608999996</v>
      </c>
      <c r="I43" s="416">
        <f t="shared" si="6"/>
        <v>38.174153522682431</v>
      </c>
      <c r="K43" s="416">
        <f t="shared" si="7"/>
        <v>3.6296630612015379</v>
      </c>
    </row>
    <row r="44" spans="1:11" x14ac:dyDescent="0.2">
      <c r="A44" s="409" t="s">
        <v>463</v>
      </c>
      <c r="B44" s="420"/>
      <c r="C44" s="414"/>
      <c r="D44" s="411">
        <v>138.95164215</v>
      </c>
      <c r="E44" s="411"/>
      <c r="F44" s="411">
        <v>99.999996500000009</v>
      </c>
      <c r="H44" s="411">
        <f>SUM(H45:H47)</f>
        <v>99.999996500000009</v>
      </c>
      <c r="I44" s="412" t="str">
        <f>IF(E44=0,"n.a.",((F44/E44)-1)*100)</f>
        <v>n.a.</v>
      </c>
      <c r="K44" s="412">
        <f>IF(D44=0,"n.a.",((F44/(D44/$K$2))-1)*100)</f>
        <v>-31.652913771576518</v>
      </c>
    </row>
    <row r="45" spans="1:11" x14ac:dyDescent="0.2">
      <c r="B45" s="420" t="s">
        <v>665</v>
      </c>
      <c r="C45" s="419" t="s">
        <v>666</v>
      </c>
      <c r="D45" s="418">
        <v>67.102595679999993</v>
      </c>
      <c r="F45" s="418">
        <v>99.999996500000009</v>
      </c>
      <c r="H45" s="418">
        <f>F45-E45</f>
        <v>99.999996500000009</v>
      </c>
      <c r="I45" s="416" t="str">
        <f t="shared" si="6"/>
        <v>n.a.</v>
      </c>
      <c r="K45" s="416">
        <f t="shared" si="7"/>
        <v>41.528651334089432</v>
      </c>
    </row>
    <row r="46" spans="1:11" x14ac:dyDescent="0.2">
      <c r="B46" s="420" t="s">
        <v>667</v>
      </c>
      <c r="C46" s="419" t="s">
        <v>668</v>
      </c>
      <c r="D46" s="418">
        <v>20.237769700000005</v>
      </c>
      <c r="F46" s="418">
        <v>0</v>
      </c>
      <c r="H46" s="418">
        <f>F46-E46</f>
        <v>0</v>
      </c>
      <c r="I46" s="416" t="str">
        <f t="shared" si="6"/>
        <v>n.a.</v>
      </c>
      <c r="K46" s="416">
        <f t="shared" si="7"/>
        <v>-100</v>
      </c>
    </row>
    <row r="47" spans="1:11" x14ac:dyDescent="0.2">
      <c r="B47" s="420" t="s">
        <v>468</v>
      </c>
      <c r="C47" s="414" t="s">
        <v>469</v>
      </c>
      <c r="D47" s="418">
        <v>51.611276770000003</v>
      </c>
      <c r="F47" s="418">
        <v>0</v>
      </c>
      <c r="H47" s="418">
        <f>F47-E47</f>
        <v>0</v>
      </c>
      <c r="I47" s="416" t="str">
        <f t="shared" si="6"/>
        <v>n.a.</v>
      </c>
      <c r="K47" s="416">
        <f t="shared" si="7"/>
        <v>-100</v>
      </c>
    </row>
    <row r="48" spans="1:11" x14ac:dyDescent="0.2">
      <c r="A48" s="406" t="s">
        <v>472</v>
      </c>
      <c r="B48" s="420"/>
      <c r="C48" s="414"/>
      <c r="D48" s="408">
        <v>2885.939363709997</v>
      </c>
      <c r="E48" s="408">
        <v>2502.380322</v>
      </c>
      <c r="F48" s="408">
        <v>3627.4255179099987</v>
      </c>
      <c r="H48" s="408">
        <f>SUM(H49,H51)</f>
        <v>1125.0451959099985</v>
      </c>
      <c r="I48" s="397">
        <f>IF(E48=0,"n.a.",((F48/E48)-1)*100)</f>
        <v>44.959001076655625</v>
      </c>
      <c r="K48" s="397">
        <f>IF(D48=0,"n.a.",((F48/(D48/$K$2))-1)*100)</f>
        <v>19.369948158782769</v>
      </c>
    </row>
    <row r="49" spans="1:11" x14ac:dyDescent="0.2">
      <c r="A49" s="409" t="s">
        <v>473</v>
      </c>
      <c r="B49" s="420"/>
      <c r="C49" s="414"/>
      <c r="D49" s="411">
        <v>2740.0484707799969</v>
      </c>
      <c r="E49" s="411">
        <v>2338.4280840000001</v>
      </c>
      <c r="F49" s="411">
        <v>3479.1075960699986</v>
      </c>
      <c r="H49" s="411">
        <f>H50</f>
        <v>1140.6795120699985</v>
      </c>
      <c r="I49" s="412">
        <f>IF(E49=0,"n.a.",((F49/E49)-1)*100)</f>
        <v>48.779755934114853</v>
      </c>
      <c r="K49" s="412">
        <f>IF(D49=0,"n.a.",((F49/(D49/$K$2))-1)*100)</f>
        <v>20.585008409858307</v>
      </c>
    </row>
    <row r="50" spans="1:11" x14ac:dyDescent="0.2">
      <c r="B50" s="420" t="s">
        <v>474</v>
      </c>
      <c r="C50" s="414" t="s">
        <v>475</v>
      </c>
      <c r="D50" s="418">
        <v>2740.0484707799969</v>
      </c>
      <c r="E50" s="418">
        <v>2338.4280840000001</v>
      </c>
      <c r="F50" s="418">
        <v>3479.1075960699986</v>
      </c>
      <c r="H50" s="418">
        <f>F50-E50</f>
        <v>1140.6795120699985</v>
      </c>
      <c r="I50" s="416">
        <f t="shared" ref="I50" si="9">IF(E50=0,"n.a.",((F50/E50)-1)*100)</f>
        <v>48.779755934114853</v>
      </c>
      <c r="K50" s="416">
        <f t="shared" ref="K50" si="10">IF(D50=0,"n.a.",((F50/(D50/$K$2))-1)*100)</f>
        <v>20.585008409858307</v>
      </c>
    </row>
    <row r="51" spans="1:11" x14ac:dyDescent="0.2">
      <c r="A51" s="409" t="s">
        <v>476</v>
      </c>
      <c r="B51" s="420"/>
      <c r="C51" s="414"/>
      <c r="D51" s="411">
        <v>145.89089292999995</v>
      </c>
      <c r="E51" s="411">
        <v>163.95223799999999</v>
      </c>
      <c r="F51" s="411">
        <v>148.31792183999997</v>
      </c>
      <c r="H51" s="411">
        <f>H52</f>
        <v>-15.634316160000026</v>
      </c>
      <c r="I51" s="412">
        <f>IF(E51=0,"n.a.",((F51/E51)-1)*100)</f>
        <v>-9.5358967652518611</v>
      </c>
      <c r="K51" s="412">
        <f>IF(D51=0,"n.a.",((F51/(D51/$K$2))-1)*100)</f>
        <v>-3.450694829964529</v>
      </c>
    </row>
    <row r="52" spans="1:11" x14ac:dyDescent="0.2">
      <c r="B52" s="420" t="s">
        <v>477</v>
      </c>
      <c r="C52" s="414" t="s">
        <v>478</v>
      </c>
      <c r="D52" s="418">
        <v>145.89089292999995</v>
      </c>
      <c r="E52" s="418">
        <v>163.95223799999999</v>
      </c>
      <c r="F52" s="418">
        <v>148.31792183999997</v>
      </c>
      <c r="H52" s="418">
        <f>F52-E52</f>
        <v>-15.634316160000026</v>
      </c>
      <c r="I52" s="416">
        <f t="shared" ref="I52" si="11">IF(E52=0,"n.a.",((F52/E52)-1)*100)</f>
        <v>-9.5358967652518611</v>
      </c>
      <c r="K52" s="416">
        <f t="shared" ref="K52" si="12">IF(D52=0,"n.a.",((F52/(D52/$K$2))-1)*100)</f>
        <v>-3.450694829964529</v>
      </c>
    </row>
    <row r="53" spans="1:11" x14ac:dyDescent="0.2">
      <c r="A53" s="406" t="s">
        <v>669</v>
      </c>
      <c r="B53" s="414"/>
      <c r="C53" s="414"/>
      <c r="D53" s="408">
        <v>168.77179274000002</v>
      </c>
      <c r="E53" s="408">
        <v>226.58025799999999</v>
      </c>
      <c r="F53" s="408">
        <v>186.50987170000005</v>
      </c>
      <c r="H53" s="408">
        <f>H54</f>
        <v>-40.070386299999939</v>
      </c>
      <c r="I53" s="397">
        <f>IF(E53=0,"n.a.",((F53/E53)-1)*100)</f>
        <v>-17.684853329101578</v>
      </c>
      <c r="K53" s="397">
        <f>IF(D53=0,"n.a.",((F53/(D53/$K$2))-1)*100)</f>
        <v>4.9507781773280524</v>
      </c>
    </row>
    <row r="54" spans="1:11" x14ac:dyDescent="0.2">
      <c r="A54" s="409" t="s">
        <v>670</v>
      </c>
      <c r="B54" s="420"/>
      <c r="C54" s="414"/>
      <c r="D54" s="411">
        <v>168.77179274000002</v>
      </c>
      <c r="E54" s="411">
        <v>226.58025799999999</v>
      </c>
      <c r="F54" s="411">
        <v>186.50987170000005</v>
      </c>
      <c r="H54" s="411">
        <f>H55</f>
        <v>-40.070386299999939</v>
      </c>
      <c r="I54" s="412">
        <f>IF(E54=0,"n.a.",((F54/E54)-1)*100)</f>
        <v>-17.684853329101578</v>
      </c>
      <c r="K54" s="412">
        <f>IF(D54=0,"n.a.",((F54/(D54/$K$2))-1)*100)</f>
        <v>4.9507781773280524</v>
      </c>
    </row>
    <row r="55" spans="1:11" x14ac:dyDescent="0.2">
      <c r="B55" s="420" t="s">
        <v>671</v>
      </c>
      <c r="C55" s="414" t="s">
        <v>672</v>
      </c>
      <c r="D55" s="418">
        <v>168.77179274000002</v>
      </c>
      <c r="E55" s="418">
        <v>226.58025799999999</v>
      </c>
      <c r="F55" s="418">
        <v>186.50987170000005</v>
      </c>
      <c r="H55" s="418">
        <f>F55-E55</f>
        <v>-40.070386299999939</v>
      </c>
      <c r="I55" s="416">
        <f t="shared" ref="I55" si="13">IF(E55=0,"n.a.",((F55/E55)-1)*100)</f>
        <v>-17.684853329101578</v>
      </c>
      <c r="K55" s="416">
        <f t="shared" ref="K55" si="14">IF(D55=0,"n.a.",((F55/(D55/$K$2))-1)*100)</f>
        <v>4.9507781773280524</v>
      </c>
    </row>
    <row r="56" spans="1:11" ht="2.25" customHeight="1" x14ac:dyDescent="0.2">
      <c r="A56" s="431"/>
      <c r="B56" s="431"/>
      <c r="C56" s="431"/>
      <c r="D56" s="431"/>
      <c r="E56" s="431"/>
      <c r="F56" s="431"/>
      <c r="G56" s="431"/>
      <c r="H56" s="431"/>
      <c r="I56" s="431"/>
      <c r="J56" s="431"/>
      <c r="K56" s="431"/>
    </row>
  </sheetData>
  <mergeCells count="5">
    <mergeCell ref="E6:F6"/>
    <mergeCell ref="H6:I6"/>
    <mergeCell ref="D6:D7"/>
    <mergeCell ref="G6:G7"/>
    <mergeCell ref="A6:C7"/>
  </mergeCells>
  <printOptions gridLines="1"/>
  <pageMargins left="0.51181102362204722" right="0.51181102362204722" top="0.74803149606299213" bottom="0.55118110236220474" header="0.31496062992125984" footer="0.31496062992125984"/>
  <pageSetup scale="6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/>
  </sheetPr>
  <dimension ref="B2:R38"/>
  <sheetViews>
    <sheetView showGridLines="0" view="pageBreakPreview" zoomScaleNormal="100" zoomScaleSheetLayoutView="100" workbookViewId="0">
      <selection activeCell="B4" sqref="B4:H13"/>
    </sheetView>
  </sheetViews>
  <sheetFormatPr baseColWidth="10" defaultColWidth="11.42578125" defaultRowHeight="15" x14ac:dyDescent="0.25"/>
  <cols>
    <col min="1" max="1" width="2.42578125" style="26" customWidth="1"/>
    <col min="2" max="2" width="24.5703125" style="26" bestFit="1" customWidth="1"/>
    <col min="3" max="3" width="12" style="26" customWidth="1"/>
    <col min="4" max="4" width="10.7109375" style="26" customWidth="1"/>
    <col min="5" max="5" width="10.28515625" style="26" customWidth="1"/>
    <col min="6" max="6" width="10.140625" style="26" customWidth="1"/>
    <col min="7" max="7" width="11.140625" style="26" customWidth="1"/>
    <col min="8" max="8" width="13.5703125" style="26" customWidth="1"/>
    <col min="9" max="11" width="11.42578125" style="26"/>
    <col min="12" max="18" width="11.42578125" style="32"/>
    <col min="19" max="16384" width="11.42578125" style="26"/>
  </cols>
  <sheetData>
    <row r="2" spans="2:18" x14ac:dyDescent="0.25">
      <c r="B2" s="600" t="s">
        <v>208</v>
      </c>
      <c r="C2" s="600"/>
      <c r="D2" s="600"/>
      <c r="E2" s="600"/>
      <c r="F2" s="600"/>
      <c r="G2" s="600"/>
      <c r="H2" s="600"/>
      <c r="L2" s="601"/>
      <c r="M2" s="601"/>
      <c r="N2" s="601"/>
      <c r="O2" s="601"/>
      <c r="P2" s="601"/>
      <c r="Q2" s="601"/>
      <c r="R2" s="601"/>
    </row>
    <row r="3" spans="2:18" x14ac:dyDescent="0.25">
      <c r="B3" s="602" t="s">
        <v>134</v>
      </c>
      <c r="C3" s="602"/>
      <c r="D3" s="602"/>
      <c r="E3" s="602"/>
      <c r="F3" s="602"/>
      <c r="G3" s="602"/>
      <c r="H3" s="602"/>
      <c r="L3" s="603"/>
      <c r="M3" s="603"/>
      <c r="N3" s="603"/>
      <c r="O3" s="603"/>
      <c r="P3" s="603"/>
      <c r="Q3" s="603"/>
      <c r="R3" s="603"/>
    </row>
    <row r="4" spans="2:18" ht="15" customHeight="1" x14ac:dyDescent="0.25">
      <c r="B4" s="604" t="s">
        <v>7</v>
      </c>
      <c r="C4" s="502" t="s">
        <v>256</v>
      </c>
      <c r="D4" s="562" t="s">
        <v>365</v>
      </c>
      <c r="E4" s="563"/>
      <c r="F4" s="567" t="s">
        <v>705</v>
      </c>
      <c r="G4" s="557"/>
      <c r="H4" s="557" t="s">
        <v>706</v>
      </c>
    </row>
    <row r="5" spans="2:18" x14ac:dyDescent="0.25">
      <c r="B5" s="605"/>
      <c r="C5" s="566"/>
      <c r="D5" s="531"/>
      <c r="E5" s="532"/>
      <c r="F5" s="538"/>
      <c r="G5" s="539"/>
      <c r="H5" s="539"/>
    </row>
    <row r="6" spans="2:18" ht="25.5" x14ac:dyDescent="0.25">
      <c r="B6" s="500"/>
      <c r="C6" s="533" t="s">
        <v>23</v>
      </c>
      <c r="D6" s="178" t="s">
        <v>1</v>
      </c>
      <c r="E6" s="179" t="s">
        <v>33</v>
      </c>
      <c r="F6" s="52" t="s">
        <v>152</v>
      </c>
      <c r="G6" s="84" t="s">
        <v>10</v>
      </c>
      <c r="H6" s="65" t="s">
        <v>148</v>
      </c>
      <c r="J6" s="34"/>
    </row>
    <row r="7" spans="2:18" x14ac:dyDescent="0.25">
      <c r="B7" s="129" t="s">
        <v>302</v>
      </c>
      <c r="C7" s="119">
        <v>2219222.4</v>
      </c>
      <c r="D7" s="119">
        <v>2061313.6</v>
      </c>
      <c r="E7" s="119">
        <v>2219222.4</v>
      </c>
      <c r="F7" s="119">
        <v>157908.79999999981</v>
      </c>
      <c r="G7" s="116">
        <v>7.6605907999636624</v>
      </c>
      <c r="H7" s="116">
        <v>-0.54213225788655173</v>
      </c>
    </row>
    <row r="8" spans="2:18" x14ac:dyDescent="0.25">
      <c r="B8" s="130" t="s">
        <v>27</v>
      </c>
      <c r="C8" s="121">
        <v>13931.1</v>
      </c>
      <c r="D8" s="121">
        <v>13881.1</v>
      </c>
      <c r="E8" s="121">
        <v>13931.1</v>
      </c>
      <c r="F8" s="121">
        <v>50</v>
      </c>
      <c r="G8" s="117">
        <v>0.36020200128232815</v>
      </c>
      <c r="H8" s="117">
        <v>-1.4754915731564511</v>
      </c>
    </row>
    <row r="9" spans="2:18" x14ac:dyDescent="0.25">
      <c r="B9" s="53" t="s">
        <v>28</v>
      </c>
      <c r="C9" s="123">
        <v>54988.2</v>
      </c>
      <c r="D9" s="123">
        <v>60109.3</v>
      </c>
      <c r="E9" s="123">
        <v>54988.2</v>
      </c>
      <c r="F9" s="123">
        <v>-5121.1000000000058</v>
      </c>
      <c r="G9" s="118">
        <v>-8.5196467102428457</v>
      </c>
      <c r="H9" s="118">
        <v>5.7897743793504874</v>
      </c>
    </row>
    <row r="10" spans="2:18" x14ac:dyDescent="0.25">
      <c r="B10" s="130" t="s">
        <v>29</v>
      </c>
      <c r="C10" s="121">
        <v>28724.6</v>
      </c>
      <c r="D10" s="121">
        <v>29766.5</v>
      </c>
      <c r="E10" s="121">
        <v>28724.6</v>
      </c>
      <c r="F10" s="121">
        <v>-1041.9000000000015</v>
      </c>
      <c r="G10" s="117">
        <v>-3.5002435623939676</v>
      </c>
      <c r="H10" s="117">
        <v>32.317279979592413</v>
      </c>
    </row>
    <row r="11" spans="2:18" x14ac:dyDescent="0.25">
      <c r="B11" s="53" t="s">
        <v>30</v>
      </c>
      <c r="C11" s="123">
        <v>958265.4</v>
      </c>
      <c r="D11" s="123">
        <v>867568.3</v>
      </c>
      <c r="E11" s="123">
        <v>958265.4</v>
      </c>
      <c r="F11" s="123">
        <v>90697.099999999977</v>
      </c>
      <c r="G11" s="118">
        <v>10.454174040245579</v>
      </c>
      <c r="H11" s="118">
        <v>0.72166545123553139</v>
      </c>
    </row>
    <row r="12" spans="2:18" x14ac:dyDescent="0.25">
      <c r="B12" s="130" t="s">
        <v>31</v>
      </c>
      <c r="C12" s="121">
        <v>826447.7</v>
      </c>
      <c r="D12" s="121">
        <v>752480.4</v>
      </c>
      <c r="E12" s="121">
        <v>826447.7</v>
      </c>
      <c r="F12" s="121">
        <v>73967.29999999993</v>
      </c>
      <c r="G12" s="117">
        <v>9.8297975601756349</v>
      </c>
      <c r="H12" s="117">
        <v>-3.8573155426824934</v>
      </c>
    </row>
    <row r="13" spans="2:18" x14ac:dyDescent="0.25">
      <c r="B13" s="85" t="s">
        <v>79</v>
      </c>
      <c r="C13" s="131">
        <v>336865.4</v>
      </c>
      <c r="D13" s="131">
        <v>337507.9</v>
      </c>
      <c r="E13" s="131">
        <v>336865.4</v>
      </c>
      <c r="F13" s="131">
        <v>-642.5</v>
      </c>
      <c r="G13" s="267">
        <v>-0.19036591439786088</v>
      </c>
      <c r="H13" s="267">
        <v>0.19920413682141813</v>
      </c>
    </row>
    <row r="14" spans="2:18" ht="15" customHeight="1" x14ac:dyDescent="0.25">
      <c r="B14" s="611" t="s">
        <v>686</v>
      </c>
      <c r="C14" s="611"/>
      <c r="D14" s="611"/>
      <c r="E14" s="611"/>
      <c r="F14" s="611"/>
      <c r="G14" s="611"/>
      <c r="H14" s="611"/>
    </row>
    <row r="15" spans="2:18" ht="29.25" customHeight="1" x14ac:dyDescent="0.25">
      <c r="B15" s="612" t="s">
        <v>303</v>
      </c>
      <c r="C15" s="613"/>
      <c r="D15" s="613"/>
      <c r="E15" s="613"/>
      <c r="F15" s="613"/>
      <c r="G15" s="613"/>
      <c r="H15" s="613"/>
    </row>
    <row r="16" spans="2:18" ht="15" customHeight="1" x14ac:dyDescent="0.25">
      <c r="B16" s="612" t="s">
        <v>304</v>
      </c>
      <c r="C16" s="612"/>
      <c r="D16" s="612"/>
      <c r="E16" s="612"/>
      <c r="F16" s="612"/>
      <c r="G16" s="612"/>
      <c r="H16" s="612"/>
    </row>
    <row r="17" spans="2:8" x14ac:dyDescent="0.25">
      <c r="B17" s="612" t="s">
        <v>707</v>
      </c>
      <c r="C17" s="612"/>
      <c r="D17" s="612"/>
      <c r="E17" s="612"/>
      <c r="F17" s="612"/>
      <c r="G17" s="612"/>
      <c r="H17" s="612"/>
    </row>
    <row r="18" spans="2:8" x14ac:dyDescent="0.25">
      <c r="B18" s="268"/>
      <c r="C18" s="268"/>
      <c r="D18" s="268"/>
      <c r="E18" s="268"/>
      <c r="F18" s="268"/>
      <c r="G18" s="268"/>
      <c r="H18" s="268"/>
    </row>
    <row r="19" spans="2:8" x14ac:dyDescent="0.25">
      <c r="C19" s="72"/>
      <c r="D19" s="72"/>
      <c r="E19" s="72"/>
      <c r="F19" s="72"/>
      <c r="G19" s="665"/>
      <c r="H19" s="72"/>
    </row>
    <row r="20" spans="2:8" x14ac:dyDescent="0.25">
      <c r="B20" s="72" t="s">
        <v>130</v>
      </c>
      <c r="C20" s="41"/>
      <c r="D20" s="41"/>
      <c r="E20" s="41"/>
      <c r="F20" s="41"/>
      <c r="G20" s="41"/>
      <c r="H20" s="41"/>
    </row>
    <row r="21" spans="2:8" x14ac:dyDescent="0.25">
      <c r="B21" s="41"/>
      <c r="C21" s="41"/>
      <c r="D21" s="41"/>
      <c r="E21" s="41"/>
      <c r="F21" s="41"/>
      <c r="G21" s="41"/>
      <c r="H21" s="41"/>
    </row>
    <row r="22" spans="2:8" x14ac:dyDescent="0.25">
      <c r="B22" s="609"/>
      <c r="C22" s="609"/>
      <c r="D22" s="609"/>
      <c r="E22" s="609"/>
      <c r="F22" s="610"/>
      <c r="G22" s="610"/>
      <c r="H22" s="610"/>
    </row>
    <row r="23" spans="2:8" x14ac:dyDescent="0.25">
      <c r="B23" s="609"/>
      <c r="C23" s="38"/>
      <c r="D23" s="609"/>
      <c r="E23" s="609"/>
      <c r="F23" s="609"/>
      <c r="G23" s="609"/>
      <c r="H23" s="38"/>
    </row>
    <row r="24" spans="2:8" x14ac:dyDescent="0.25">
      <c r="B24" s="609"/>
      <c r="C24" s="38"/>
      <c r="D24" s="38"/>
      <c r="E24" s="38"/>
      <c r="F24" s="38"/>
      <c r="G24" s="38"/>
      <c r="H24" s="38"/>
    </row>
    <row r="25" spans="2:8" x14ac:dyDescent="0.25">
      <c r="B25" s="37"/>
      <c r="C25" s="27"/>
      <c r="D25" s="27"/>
      <c r="E25" s="27"/>
      <c r="F25" s="27"/>
      <c r="G25" s="27"/>
      <c r="H25" s="27"/>
    </row>
    <row r="26" spans="2:8" x14ac:dyDescent="0.25">
      <c r="B26" s="28"/>
      <c r="C26" s="27"/>
      <c r="D26" s="27"/>
      <c r="E26" s="27"/>
      <c r="F26" s="27"/>
      <c r="G26" s="27"/>
      <c r="H26" s="27"/>
    </row>
    <row r="27" spans="2:8" x14ac:dyDescent="0.25">
      <c r="B27" s="29"/>
      <c r="C27" s="30"/>
      <c r="D27" s="30"/>
      <c r="E27" s="30"/>
      <c r="F27" s="30"/>
      <c r="G27" s="30"/>
      <c r="H27" s="30"/>
    </row>
    <row r="28" spans="2:8" x14ac:dyDescent="0.25">
      <c r="B28" s="29"/>
      <c r="C28" s="30"/>
      <c r="D28" s="30"/>
      <c r="E28" s="30"/>
      <c r="F28" s="30"/>
      <c r="G28" s="30"/>
      <c r="H28" s="30"/>
    </row>
    <row r="29" spans="2:8" x14ac:dyDescent="0.25">
      <c r="B29" s="29"/>
      <c r="C29" s="30"/>
      <c r="D29" s="30"/>
      <c r="E29" s="30"/>
      <c r="F29" s="30"/>
      <c r="G29" s="30"/>
      <c r="H29" s="30"/>
    </row>
    <row r="30" spans="2:8" x14ac:dyDescent="0.25">
      <c r="B30" s="28"/>
      <c r="C30" s="27"/>
      <c r="D30" s="27"/>
      <c r="E30" s="27"/>
      <c r="F30" s="27"/>
      <c r="G30" s="27"/>
      <c r="H30" s="27"/>
    </row>
    <row r="31" spans="2:8" x14ac:dyDescent="0.25">
      <c r="B31" s="29"/>
      <c r="C31" s="30"/>
      <c r="D31" s="30"/>
      <c r="E31" s="30"/>
      <c r="F31" s="30"/>
      <c r="G31" s="30"/>
      <c r="H31" s="30"/>
    </row>
    <row r="32" spans="2:8" x14ac:dyDescent="0.25">
      <c r="B32" s="29"/>
      <c r="C32" s="30"/>
      <c r="D32" s="30"/>
      <c r="E32" s="30"/>
      <c r="F32" s="30"/>
      <c r="G32" s="30"/>
      <c r="H32" s="30"/>
    </row>
    <row r="33" spans="2:8" x14ac:dyDescent="0.25">
      <c r="B33" s="29"/>
      <c r="C33" s="30"/>
      <c r="D33" s="30"/>
      <c r="E33" s="30"/>
      <c r="F33" s="30"/>
      <c r="G33" s="30"/>
      <c r="H33" s="30"/>
    </row>
    <row r="34" spans="2:8" x14ac:dyDescent="0.25">
      <c r="B34" s="606"/>
      <c r="C34" s="606"/>
      <c r="D34" s="606"/>
      <c r="E34" s="606"/>
      <c r="F34" s="606"/>
      <c r="G34" s="606"/>
      <c r="H34" s="606"/>
    </row>
    <row r="35" spans="2:8" ht="21.75" customHeight="1" x14ac:dyDescent="0.25">
      <c r="B35" s="607"/>
      <c r="C35" s="607"/>
      <c r="D35" s="607"/>
      <c r="E35" s="607"/>
      <c r="F35" s="607"/>
      <c r="G35" s="607"/>
      <c r="H35" s="607"/>
    </row>
    <row r="36" spans="2:8" x14ac:dyDescent="0.25">
      <c r="B36" s="608"/>
      <c r="C36" s="608"/>
      <c r="D36" s="608"/>
      <c r="E36" s="608"/>
      <c r="F36" s="608"/>
      <c r="G36" s="608"/>
      <c r="H36" s="608"/>
    </row>
    <row r="37" spans="2:8" ht="21" customHeight="1" x14ac:dyDescent="0.25">
      <c r="B37" s="608"/>
      <c r="C37" s="608"/>
      <c r="D37" s="608"/>
      <c r="E37" s="608"/>
      <c r="F37" s="608"/>
      <c r="G37" s="608"/>
      <c r="H37" s="608"/>
    </row>
    <row r="38" spans="2:8" x14ac:dyDescent="0.25">
      <c r="B38" s="31"/>
      <c r="C38" s="31"/>
      <c r="D38" s="31"/>
      <c r="E38" s="31"/>
      <c r="F38" s="31"/>
      <c r="G38" s="31"/>
      <c r="H38" s="31"/>
    </row>
  </sheetData>
  <mergeCells count="22">
    <mergeCell ref="B34:H34"/>
    <mergeCell ref="B35:H35"/>
    <mergeCell ref="B36:H36"/>
    <mergeCell ref="B37:H37"/>
    <mergeCell ref="C4:C6"/>
    <mergeCell ref="B22:B24"/>
    <mergeCell ref="C22:E22"/>
    <mergeCell ref="F22:H22"/>
    <mergeCell ref="D23:E23"/>
    <mergeCell ref="F23:G23"/>
    <mergeCell ref="B14:H14"/>
    <mergeCell ref="B15:H15"/>
    <mergeCell ref="B16:H16"/>
    <mergeCell ref="B17:H17"/>
    <mergeCell ref="B2:H2"/>
    <mergeCell ref="L2:R2"/>
    <mergeCell ref="B3:H3"/>
    <mergeCell ref="L3:R3"/>
    <mergeCell ref="B4:B6"/>
    <mergeCell ref="D4:E5"/>
    <mergeCell ref="F4:G5"/>
    <mergeCell ref="H4:H5"/>
  </mergeCells>
  <hyperlinks>
    <hyperlink ref="B20" location="Índice!A1" display="Volver al índice" xr:uid="{00000000-0004-0000-0D00-000000000000}"/>
  </hyperlinks>
  <printOptions gridLines="1"/>
  <pageMargins left="0.70866141732283472" right="0.70866141732283472" top="0.74803149606299213" bottom="0.74803149606299213" header="0.31496062992125984" footer="0.31496062992125984"/>
  <pageSetup scale="95" orientation="portrait" r:id="rId1"/>
  <headerFooter>
    <oddHeader>&amp;LInstituto Belisario Domínguez&amp;RDirección General de Finanzas</oddHeader>
  </headerFooter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/>
  </sheetPr>
  <dimension ref="B2:Q80"/>
  <sheetViews>
    <sheetView view="pageBreakPreview" zoomScaleNormal="100" zoomScaleSheetLayoutView="100" workbookViewId="0"/>
  </sheetViews>
  <sheetFormatPr baseColWidth="10" defaultColWidth="11.42578125" defaultRowHeight="15" x14ac:dyDescent="0.25"/>
  <cols>
    <col min="1" max="1" width="2" style="41" customWidth="1"/>
    <col min="2" max="2" width="39.42578125" style="41" customWidth="1"/>
    <col min="3" max="5" width="11.42578125" style="41"/>
    <col min="6" max="6" width="10.42578125" style="41" customWidth="1"/>
    <col min="7" max="7" width="10.7109375" style="41" customWidth="1"/>
    <col min="8" max="9" width="11.42578125" style="41"/>
    <col min="10" max="10" width="17.42578125" style="41" bestFit="1" customWidth="1"/>
    <col min="11" max="11" width="25.7109375" style="41" customWidth="1"/>
    <col min="12" max="16384" width="11.42578125" style="41"/>
  </cols>
  <sheetData>
    <row r="2" spans="2:17" x14ac:dyDescent="0.25">
      <c r="B2" s="614" t="s">
        <v>305</v>
      </c>
      <c r="C2" s="614"/>
      <c r="D2" s="614"/>
      <c r="E2" s="614"/>
      <c r="F2" s="614"/>
      <c r="G2" s="614"/>
      <c r="H2" s="614"/>
      <c r="K2" s="86"/>
    </row>
    <row r="3" spans="2:17" x14ac:dyDescent="0.25">
      <c r="B3" s="497" t="s">
        <v>135</v>
      </c>
      <c r="C3" s="497"/>
      <c r="D3" s="497"/>
      <c r="E3" s="497"/>
      <c r="F3" s="497"/>
      <c r="G3" s="497"/>
      <c r="H3" s="497"/>
    </row>
    <row r="4" spans="2:17" ht="15" customHeight="1" x14ac:dyDescent="0.25">
      <c r="B4" s="542" t="s">
        <v>7</v>
      </c>
      <c r="C4" s="558">
        <v>2017</v>
      </c>
      <c r="D4" s="564">
        <v>2018</v>
      </c>
      <c r="E4" s="618"/>
      <c r="F4" s="567" t="s">
        <v>366</v>
      </c>
      <c r="G4" s="557"/>
      <c r="H4" s="557" t="s">
        <v>367</v>
      </c>
    </row>
    <row r="5" spans="2:17" ht="25.5" customHeight="1" x14ac:dyDescent="0.25">
      <c r="B5" s="543"/>
      <c r="C5" s="515"/>
      <c r="D5" s="519"/>
      <c r="E5" s="619"/>
      <c r="F5" s="538"/>
      <c r="G5" s="539"/>
      <c r="H5" s="539"/>
    </row>
    <row r="6" spans="2:17" ht="15" customHeight="1" x14ac:dyDescent="0.25">
      <c r="B6" s="543"/>
      <c r="C6" s="620" t="s">
        <v>23</v>
      </c>
      <c r="D6" s="564" t="s">
        <v>1</v>
      </c>
      <c r="E6" s="618" t="s">
        <v>23</v>
      </c>
      <c r="F6" s="518" t="s">
        <v>9</v>
      </c>
      <c r="G6" s="557" t="s">
        <v>10</v>
      </c>
      <c r="H6" s="558" t="s">
        <v>148</v>
      </c>
      <c r="I6" s="87"/>
      <c r="J6" s="87"/>
      <c r="K6" s="87"/>
    </row>
    <row r="7" spans="2:17" x14ac:dyDescent="0.25">
      <c r="B7" s="544"/>
      <c r="C7" s="621"/>
      <c r="D7" s="519"/>
      <c r="E7" s="619"/>
      <c r="F7" s="519"/>
      <c r="G7" s="539"/>
      <c r="H7" s="515"/>
    </row>
    <row r="8" spans="2:17" x14ac:dyDescent="0.25">
      <c r="B8" s="232" t="s">
        <v>235</v>
      </c>
      <c r="C8" s="234">
        <v>1869961.4518648828</v>
      </c>
      <c r="D8" s="234">
        <v>1843754.3072929999</v>
      </c>
      <c r="E8" s="234">
        <v>1967587.7881242023</v>
      </c>
      <c r="F8" s="234">
        <v>123833.48083120235</v>
      </c>
      <c r="G8" s="235">
        <v>6.7163764901525758</v>
      </c>
      <c r="H8" s="235">
        <v>-7.2466356306943869E-2</v>
      </c>
      <c r="J8" s="88"/>
      <c r="L8" s="89"/>
      <c r="Q8" s="90"/>
    </row>
    <row r="9" spans="2:17" x14ac:dyDescent="0.25">
      <c r="B9" s="449" t="s">
        <v>699</v>
      </c>
      <c r="C9" s="242">
        <v>772417.56324347295</v>
      </c>
      <c r="D9" s="242">
        <v>811931.61517199979</v>
      </c>
      <c r="E9" s="242">
        <v>844045.17657493218</v>
      </c>
      <c r="F9" s="242">
        <v>32113.561402932392</v>
      </c>
      <c r="G9" s="243">
        <v>3.9552051925123566</v>
      </c>
      <c r="H9" s="243">
        <v>3.7760786546746417</v>
      </c>
      <c r="J9" s="88"/>
      <c r="K9" s="88"/>
      <c r="L9" s="88"/>
      <c r="Q9" s="90"/>
    </row>
    <row r="10" spans="2:17" x14ac:dyDescent="0.25">
      <c r="B10" s="450" t="s">
        <v>165</v>
      </c>
      <c r="C10" s="244">
        <v>772417.56324347295</v>
      </c>
      <c r="D10" s="244">
        <v>811931.61517199979</v>
      </c>
      <c r="E10" s="244">
        <v>844045.17657493218</v>
      </c>
      <c r="F10" s="244">
        <v>32113.561402932392</v>
      </c>
      <c r="G10" s="245">
        <v>3.9552051925123566</v>
      </c>
      <c r="H10" s="245">
        <v>3.7760786546746417</v>
      </c>
      <c r="J10" s="88"/>
      <c r="L10" s="89"/>
      <c r="Q10" s="90"/>
    </row>
    <row r="11" spans="2:17" x14ac:dyDescent="0.25">
      <c r="B11" s="451" t="s">
        <v>278</v>
      </c>
      <c r="C11" s="240">
        <v>560742.550636</v>
      </c>
      <c r="D11" s="240">
        <v>585347.31709599996</v>
      </c>
      <c r="E11" s="240">
        <v>609869.6636470001</v>
      </c>
      <c r="F11" s="240">
        <v>24522.346551000141</v>
      </c>
      <c r="G11" s="241">
        <v>4.1893668655832217</v>
      </c>
      <c r="H11" s="241">
        <v>3.289749054029345</v>
      </c>
      <c r="J11" s="88"/>
      <c r="L11" s="89"/>
    </row>
    <row r="12" spans="2:17" ht="25.5" x14ac:dyDescent="0.25">
      <c r="B12" s="452" t="s">
        <v>281</v>
      </c>
      <c r="C12" s="236">
        <v>59387.052329999999</v>
      </c>
      <c r="D12" s="236">
        <v>73059.999947999997</v>
      </c>
      <c r="E12" s="236">
        <v>73587.073514000018</v>
      </c>
      <c r="F12" s="236">
        <v>527.07356600002095</v>
      </c>
      <c r="G12" s="237">
        <v>0.72142563150172645</v>
      </c>
      <c r="H12" s="237">
        <v>17.677508860523304</v>
      </c>
      <c r="J12" s="88"/>
      <c r="L12" s="89"/>
    </row>
    <row r="13" spans="2:17" x14ac:dyDescent="0.25">
      <c r="B13" s="451" t="s">
        <v>280</v>
      </c>
      <c r="C13" s="240">
        <v>34508.626116359999</v>
      </c>
      <c r="D13" s="240">
        <v>36284.023779999996</v>
      </c>
      <c r="E13" s="240">
        <v>36831.80307400001</v>
      </c>
      <c r="F13" s="240">
        <v>547.77929400001449</v>
      </c>
      <c r="G13" s="241">
        <v>1.5096983105328921</v>
      </c>
      <c r="H13" s="241">
        <v>1.3628970865117385</v>
      </c>
      <c r="J13" s="88"/>
      <c r="L13" s="89"/>
    </row>
    <row r="14" spans="2:17" x14ac:dyDescent="0.25">
      <c r="B14" s="452" t="s">
        <v>279</v>
      </c>
      <c r="C14" s="236">
        <v>27974.299093999998</v>
      </c>
      <c r="D14" s="236">
        <v>29027.219022999998</v>
      </c>
      <c r="E14" s="236">
        <v>30428.482882999993</v>
      </c>
      <c r="F14" s="236">
        <v>1401.2638599999955</v>
      </c>
      <c r="G14" s="237">
        <v>4.8274133973691846</v>
      </c>
      <c r="H14" s="237">
        <v>3.3010627961411743</v>
      </c>
      <c r="J14" s="88"/>
      <c r="L14" s="89"/>
    </row>
    <row r="15" spans="2:17" x14ac:dyDescent="0.25">
      <c r="B15" s="451" t="s">
        <v>288</v>
      </c>
      <c r="C15" s="240">
        <v>27504.102498083994</v>
      </c>
      <c r="D15" s="240">
        <v>23269.903907000007</v>
      </c>
      <c r="E15" s="240">
        <v>29295.909989090003</v>
      </c>
      <c r="F15" s="240">
        <v>6026.0060820899962</v>
      </c>
      <c r="G15" s="241">
        <v>25.896136512524514</v>
      </c>
      <c r="H15" s="241">
        <v>1.1563659264276493</v>
      </c>
      <c r="J15" s="88"/>
      <c r="L15" s="89"/>
    </row>
    <row r="16" spans="2:17" ht="25.5" x14ac:dyDescent="0.25">
      <c r="B16" s="452" t="s">
        <v>700</v>
      </c>
      <c r="C16" s="236">
        <v>26339.073981300004</v>
      </c>
      <c r="D16" s="236">
        <v>27383.300013999997</v>
      </c>
      <c r="E16" s="236">
        <v>26635.339869630003</v>
      </c>
      <c r="F16" s="236">
        <v>-747.96014436999394</v>
      </c>
      <c r="G16" s="237">
        <v>-2.7314463340342154</v>
      </c>
      <c r="H16" s="237">
        <v>-3.9623676604289892</v>
      </c>
      <c r="J16" s="88"/>
      <c r="L16" s="89"/>
    </row>
    <row r="17" spans="2:12" x14ac:dyDescent="0.25">
      <c r="B17" s="451" t="s">
        <v>282</v>
      </c>
      <c r="C17" s="240">
        <v>13871.792384000002</v>
      </c>
      <c r="D17" s="240">
        <v>14233.091983999995</v>
      </c>
      <c r="E17" s="240">
        <v>13850.222437999997</v>
      </c>
      <c r="F17" s="240">
        <v>-382.86954599999808</v>
      </c>
      <c r="G17" s="241">
        <v>-2.6899955851504176</v>
      </c>
      <c r="H17" s="241">
        <v>-5.1782705497711916</v>
      </c>
      <c r="J17" s="88"/>
      <c r="L17" s="89"/>
    </row>
    <row r="18" spans="2:12" x14ac:dyDescent="0.25">
      <c r="B18" s="452" t="s">
        <v>286</v>
      </c>
      <c r="C18" s="236">
        <v>13097.490817680002</v>
      </c>
      <c r="D18" s="236">
        <v>13112.046839000002</v>
      </c>
      <c r="E18" s="236">
        <v>13636.633926999999</v>
      </c>
      <c r="F18" s="236">
        <v>524.58708799999658</v>
      </c>
      <c r="G18" s="237">
        <v>4.0008024257485397</v>
      </c>
      <c r="H18" s="237">
        <v>-1.1212919131163845</v>
      </c>
      <c r="J18" s="88"/>
      <c r="L18" s="89"/>
    </row>
    <row r="19" spans="2:12" ht="25.5" x14ac:dyDescent="0.25">
      <c r="B19" s="451" t="s">
        <v>284</v>
      </c>
      <c r="C19" s="240">
        <v>3804.5046710491001</v>
      </c>
      <c r="D19" s="240">
        <v>3947.7017889999997</v>
      </c>
      <c r="E19" s="240">
        <v>4137.0186162118798</v>
      </c>
      <c r="F19" s="240">
        <v>189.31682721188008</v>
      </c>
      <c r="G19" s="241">
        <v>4.7956212837402923</v>
      </c>
      <c r="H19" s="241">
        <v>3.2697337995725828</v>
      </c>
      <c r="J19" s="88"/>
      <c r="L19" s="89"/>
    </row>
    <row r="20" spans="2:12" x14ac:dyDescent="0.25">
      <c r="B20" s="452" t="s">
        <v>283</v>
      </c>
      <c r="C20" s="236">
        <v>3250.482923</v>
      </c>
      <c r="D20" s="236">
        <v>3882.7447539999994</v>
      </c>
      <c r="E20" s="236">
        <v>3882.7447540000007</v>
      </c>
      <c r="F20" s="236">
        <v>0</v>
      </c>
      <c r="G20" s="237">
        <v>4.4408920985006262E-14</v>
      </c>
      <c r="H20" s="237">
        <v>13.442204336940321</v>
      </c>
      <c r="J20" s="88"/>
      <c r="L20" s="89"/>
    </row>
    <row r="21" spans="2:12" ht="25.5" x14ac:dyDescent="0.25">
      <c r="B21" s="451" t="s">
        <v>287</v>
      </c>
      <c r="C21" s="240">
        <v>1740.2355030000003</v>
      </c>
      <c r="D21" s="240">
        <v>2151.3013560000004</v>
      </c>
      <c r="E21" s="240">
        <v>1660.1205919999998</v>
      </c>
      <c r="F21" s="240">
        <v>-491.18076400000064</v>
      </c>
      <c r="G21" s="241">
        <v>-22.8317972575108</v>
      </c>
      <c r="H21" s="241">
        <v>-9.4026872635021963</v>
      </c>
      <c r="J21" s="88"/>
      <c r="L21" s="89"/>
    </row>
    <row r="22" spans="2:12" ht="25.5" x14ac:dyDescent="0.25">
      <c r="B22" s="452" t="s">
        <v>285</v>
      </c>
      <c r="C22" s="236">
        <v>197.35228900000001</v>
      </c>
      <c r="D22" s="236">
        <v>232.96468199999998</v>
      </c>
      <c r="E22" s="236">
        <v>230.16327099999998</v>
      </c>
      <c r="F22" s="236">
        <v>-2.8014110000000016</v>
      </c>
      <c r="G22" s="237">
        <v>-1.2025045925201705</v>
      </c>
      <c r="H22" s="237">
        <v>10.75862535937604</v>
      </c>
      <c r="J22" s="88"/>
      <c r="L22" s="89"/>
    </row>
    <row r="23" spans="2:12" x14ac:dyDescent="0.25">
      <c r="B23" s="449" t="s">
        <v>89</v>
      </c>
      <c r="C23" s="242">
        <v>1097543.8886214099</v>
      </c>
      <c r="D23" s="242">
        <v>1031822.6921210001</v>
      </c>
      <c r="E23" s="242">
        <v>1123542.6115492701</v>
      </c>
      <c r="F23" s="242">
        <v>91719.919428269961</v>
      </c>
      <c r="G23" s="243">
        <v>8.889116330610225</v>
      </c>
      <c r="H23" s="243">
        <v>-2.7809537254536276</v>
      </c>
      <c r="J23" s="88"/>
      <c r="L23" s="89"/>
    </row>
    <row r="24" spans="2:12" ht="11.25" customHeight="1" x14ac:dyDescent="0.25">
      <c r="B24" s="450" t="s">
        <v>166</v>
      </c>
      <c r="C24" s="244">
        <v>698996.02676619007</v>
      </c>
      <c r="D24" s="244">
        <v>741069.97161100013</v>
      </c>
      <c r="E24" s="244">
        <v>733142.41818100004</v>
      </c>
      <c r="F24" s="244">
        <v>-7927.5534300000872</v>
      </c>
      <c r="G24" s="245">
        <v>-1.0697442527277778</v>
      </c>
      <c r="H24" s="245">
        <v>-0.39128339639669107</v>
      </c>
      <c r="J24" s="88"/>
      <c r="L24" s="89"/>
    </row>
    <row r="25" spans="2:12" ht="27.75" x14ac:dyDescent="0.25">
      <c r="B25" s="451" t="s">
        <v>289</v>
      </c>
      <c r="C25" s="240">
        <v>400677.82676241995</v>
      </c>
      <c r="D25" s="240">
        <v>421584.72879600007</v>
      </c>
      <c r="E25" s="240">
        <v>412310.36596912995</v>
      </c>
      <c r="F25" s="240">
        <v>-9274.3628268701141</v>
      </c>
      <c r="G25" s="241">
        <v>-2.1998811136628937</v>
      </c>
      <c r="H25" s="241">
        <v>-2.2734318290331124</v>
      </c>
      <c r="J25" s="88"/>
      <c r="L25" s="89"/>
    </row>
    <row r="26" spans="2:12" x14ac:dyDescent="0.25">
      <c r="B26" s="452" t="s">
        <v>167</v>
      </c>
      <c r="C26" s="238">
        <v>90930.083179740002</v>
      </c>
      <c r="D26" s="238">
        <v>93385.757548999973</v>
      </c>
      <c r="E26" s="238">
        <v>95340.503000000026</v>
      </c>
      <c r="F26" s="238">
        <v>1954.7454510000534</v>
      </c>
      <c r="G26" s="237">
        <v>2.093194403840859</v>
      </c>
      <c r="H26" s="237">
        <v>-0.4242572656751431</v>
      </c>
      <c r="J26" s="88"/>
      <c r="L26" s="89"/>
    </row>
    <row r="27" spans="2:12" ht="38.25" x14ac:dyDescent="0.25">
      <c r="B27" s="451" t="s">
        <v>170</v>
      </c>
      <c r="C27" s="240">
        <v>68195.971832309995</v>
      </c>
      <c r="D27" s="240">
        <v>74376.443243999995</v>
      </c>
      <c r="E27" s="240">
        <v>74302.067999999985</v>
      </c>
      <c r="F27" s="240">
        <v>-74.375244000009843</v>
      </c>
      <c r="G27" s="241">
        <v>-9.9998387602395766E-2</v>
      </c>
      <c r="H27" s="241">
        <v>3.4727240632802969</v>
      </c>
      <c r="J27" s="88"/>
      <c r="L27" s="89"/>
    </row>
    <row r="28" spans="2:12" x14ac:dyDescent="0.25">
      <c r="B28" s="452" t="s">
        <v>168</v>
      </c>
      <c r="C28" s="238">
        <v>67202.664110440004</v>
      </c>
      <c r="D28" s="238">
        <v>73421.44773900001</v>
      </c>
      <c r="E28" s="238">
        <v>73348.026291000016</v>
      </c>
      <c r="F28" s="238">
        <v>-73.421447999993688</v>
      </c>
      <c r="G28" s="237">
        <v>-0.1000000003554713</v>
      </c>
      <c r="H28" s="237">
        <v>3.6538996945889579</v>
      </c>
      <c r="J28" s="88"/>
      <c r="L28" s="89"/>
    </row>
    <row r="29" spans="2:12" ht="25.5" x14ac:dyDescent="0.25">
      <c r="B29" s="451" t="s">
        <v>173</v>
      </c>
      <c r="C29" s="240">
        <v>37243.122676300001</v>
      </c>
      <c r="D29" s="240">
        <v>40638.106599999999</v>
      </c>
      <c r="E29" s="240">
        <v>40597.467000000011</v>
      </c>
      <c r="F29" s="240">
        <v>-40.639599999987695</v>
      </c>
      <c r="G29" s="241">
        <v>-0.10000367487590367</v>
      </c>
      <c r="H29" s="241">
        <v>3.5229296653643827</v>
      </c>
      <c r="J29" s="88"/>
      <c r="L29" s="89"/>
    </row>
    <row r="30" spans="2:12" x14ac:dyDescent="0.25">
      <c r="B30" s="452" t="s">
        <v>169</v>
      </c>
      <c r="C30" s="238">
        <v>21618.83421447</v>
      </c>
      <c r="D30" s="238">
        <v>23628.156265999995</v>
      </c>
      <c r="E30" s="238">
        <v>23604.528108999995</v>
      </c>
      <c r="F30" s="238">
        <v>-23.628156999999192</v>
      </c>
      <c r="G30" s="237">
        <v>-0.10000000310645962</v>
      </c>
      <c r="H30" s="237">
        <v>3.6923591734809857</v>
      </c>
      <c r="J30" s="88"/>
      <c r="L30" s="89"/>
    </row>
    <row r="31" spans="2:12" ht="25.5" x14ac:dyDescent="0.25">
      <c r="B31" s="451" t="s">
        <v>171</v>
      </c>
      <c r="C31" s="240">
        <v>6862.4277934300007</v>
      </c>
      <c r="D31" s="240">
        <v>6999.9999999999991</v>
      </c>
      <c r="E31" s="240">
        <v>6993.01</v>
      </c>
      <c r="F31" s="240">
        <v>-6.9899999999988722</v>
      </c>
      <c r="G31" s="241">
        <v>-9.9857142857129322E-2</v>
      </c>
      <c r="H31" s="241">
        <v>-3.2234656827956232</v>
      </c>
      <c r="J31" s="88"/>
      <c r="L31" s="89"/>
    </row>
    <row r="32" spans="2:12" ht="25.5" x14ac:dyDescent="0.25">
      <c r="B32" s="452" t="s">
        <v>172</v>
      </c>
      <c r="C32" s="238">
        <v>6265.0961970800008</v>
      </c>
      <c r="D32" s="238">
        <v>7035.3314170000003</v>
      </c>
      <c r="E32" s="238">
        <v>6646.4498118700003</v>
      </c>
      <c r="F32" s="238">
        <v>-388.88160513000003</v>
      </c>
      <c r="G32" s="237">
        <v>-5.5275520381359193</v>
      </c>
      <c r="H32" s="237">
        <v>0.75014734372496061</v>
      </c>
      <c r="J32" s="88"/>
      <c r="L32" s="89"/>
    </row>
    <row r="33" spans="2:12" x14ac:dyDescent="0.25">
      <c r="B33" s="453" t="s">
        <v>236</v>
      </c>
      <c r="C33" s="246">
        <v>67695.100000000006</v>
      </c>
      <c r="D33" s="246">
        <v>68974.623793000006</v>
      </c>
      <c r="E33" s="246">
        <v>68148.430385310028</v>
      </c>
      <c r="F33" s="246">
        <v>-826.1934076899779</v>
      </c>
      <c r="G33" s="247">
        <v>-1.1978222747100031</v>
      </c>
      <c r="H33" s="247">
        <v>-4.3946210229943823</v>
      </c>
      <c r="J33" s="88"/>
      <c r="L33" s="89"/>
    </row>
    <row r="34" spans="2:12" x14ac:dyDescent="0.25">
      <c r="B34" s="450" t="s">
        <v>100</v>
      </c>
      <c r="C34" s="244">
        <v>203436.3</v>
      </c>
      <c r="D34" s="244">
        <v>179429.28091600002</v>
      </c>
      <c r="E34" s="244">
        <v>219420.70395729001</v>
      </c>
      <c r="F34" s="244">
        <v>39991.423041289992</v>
      </c>
      <c r="G34" s="245">
        <v>22.288125347842215</v>
      </c>
      <c r="H34" s="245">
        <v>2.4313412684208169</v>
      </c>
      <c r="J34" s="88"/>
      <c r="L34" s="89"/>
    </row>
    <row r="35" spans="2:12" x14ac:dyDescent="0.25">
      <c r="B35" s="451" t="s">
        <v>101</v>
      </c>
      <c r="C35" s="240">
        <v>198060.9</v>
      </c>
      <c r="D35" s="240">
        <v>179429.28091600002</v>
      </c>
      <c r="E35" s="240">
        <v>212007.07699944</v>
      </c>
      <c r="F35" s="240">
        <v>32577.796083439986</v>
      </c>
      <c r="G35" s="241">
        <v>18.156343221757275</v>
      </c>
      <c r="H35" s="241">
        <v>1.6565377205606246</v>
      </c>
      <c r="J35" s="88"/>
      <c r="L35" s="89"/>
    </row>
    <row r="36" spans="2:12" x14ac:dyDescent="0.25">
      <c r="B36" s="454" t="s">
        <v>61</v>
      </c>
      <c r="C36" s="236">
        <v>121964.9</v>
      </c>
      <c r="D36" s="236">
        <v>102731.20242800002</v>
      </c>
      <c r="E36" s="236">
        <v>131948.06310324001</v>
      </c>
      <c r="F36" s="236">
        <v>29216.860675239994</v>
      </c>
      <c r="G36" s="237">
        <v>28.440103867874878</v>
      </c>
      <c r="H36" s="237">
        <v>2.7429093639167235</v>
      </c>
      <c r="J36" s="88"/>
      <c r="L36" s="89"/>
    </row>
    <row r="37" spans="2:12" x14ac:dyDescent="0.25">
      <c r="B37" s="455" t="s">
        <v>701</v>
      </c>
      <c r="C37" s="240">
        <v>49397.2</v>
      </c>
      <c r="D37" s="240">
        <v>56322.040546000004</v>
      </c>
      <c r="E37" s="240">
        <v>53148.517701919976</v>
      </c>
      <c r="F37" s="240">
        <v>-3173.5228440800274</v>
      </c>
      <c r="G37" s="241">
        <v>-5.6346020373464807</v>
      </c>
      <c r="H37" s="241">
        <v>2.1815599003884634</v>
      </c>
      <c r="J37" s="88"/>
      <c r="L37" s="89"/>
    </row>
    <row r="38" spans="2:12" x14ac:dyDescent="0.25">
      <c r="B38" s="454" t="s">
        <v>66</v>
      </c>
      <c r="C38" s="236">
        <v>10387</v>
      </c>
      <c r="D38" s="236">
        <v>4987.7207170000001</v>
      </c>
      <c r="E38" s="236">
        <v>11291.543420649998</v>
      </c>
      <c r="F38" s="236">
        <v>6303.8227036499975</v>
      </c>
      <c r="G38" s="237">
        <v>126.38684203316024</v>
      </c>
      <c r="H38" s="237">
        <v>3.2397350421420779</v>
      </c>
      <c r="J38" s="88"/>
      <c r="L38" s="89"/>
    </row>
    <row r="39" spans="2:12" x14ac:dyDescent="0.25">
      <c r="B39" s="455" t="s">
        <v>62</v>
      </c>
      <c r="C39" s="240">
        <v>7469.5</v>
      </c>
      <c r="D39" s="240">
        <v>8147.6024430000007</v>
      </c>
      <c r="E39" s="240">
        <v>6345.94260467</v>
      </c>
      <c r="F39" s="240">
        <v>-1801.6598383300006</v>
      </c>
      <c r="G39" s="241">
        <v>-22.112760789867625</v>
      </c>
      <c r="H39" s="241">
        <v>-19.315834370137885</v>
      </c>
      <c r="J39" s="88"/>
      <c r="L39" s="89"/>
    </row>
    <row r="40" spans="2:12" x14ac:dyDescent="0.25">
      <c r="B40" s="454" t="s">
        <v>55</v>
      </c>
      <c r="C40" s="236">
        <v>4914.2</v>
      </c>
      <c r="D40" s="236">
        <v>5505.846493</v>
      </c>
      <c r="E40" s="236">
        <v>5225.4447123599975</v>
      </c>
      <c r="F40" s="236">
        <v>-280.40178064000247</v>
      </c>
      <c r="G40" s="237">
        <v>-5.0928005529485514</v>
      </c>
      <c r="H40" s="237">
        <v>0.9843637299780772</v>
      </c>
      <c r="J40" s="88"/>
      <c r="L40" s="89"/>
    </row>
    <row r="41" spans="2:12" x14ac:dyDescent="0.25">
      <c r="B41" s="455" t="s">
        <v>154</v>
      </c>
      <c r="C41" s="240">
        <v>1231.7</v>
      </c>
      <c r="D41" s="240">
        <v>2.8125000000000001E-2</v>
      </c>
      <c r="E41" s="240">
        <v>1321.4931730000001</v>
      </c>
      <c r="F41" s="240">
        <v>1321.465048</v>
      </c>
      <c r="G41" s="241" t="s">
        <v>150</v>
      </c>
      <c r="H41" s="241">
        <v>1.8928444996620275</v>
      </c>
      <c r="J41" s="88"/>
      <c r="L41" s="89"/>
    </row>
    <row r="42" spans="2:12" x14ac:dyDescent="0.25">
      <c r="B42" s="454" t="s">
        <v>290</v>
      </c>
      <c r="C42" s="236">
        <v>1205.5999999999999</v>
      </c>
      <c r="D42" s="236">
        <v>802.5</v>
      </c>
      <c r="E42" s="236">
        <v>960.06748012999992</v>
      </c>
      <c r="F42" s="236">
        <v>157.56748012999992</v>
      </c>
      <c r="G42" s="237">
        <v>19.634576963239869</v>
      </c>
      <c r="H42" s="237">
        <v>-24.372068181162298</v>
      </c>
      <c r="J42" s="88"/>
      <c r="L42" s="89"/>
    </row>
    <row r="43" spans="2:12" ht="15" customHeight="1" x14ac:dyDescent="0.25">
      <c r="B43" s="455" t="s">
        <v>70</v>
      </c>
      <c r="C43" s="240">
        <v>471.9</v>
      </c>
      <c r="D43" s="240">
        <v>585.98645199999999</v>
      </c>
      <c r="E43" s="240">
        <v>949.54255096999998</v>
      </c>
      <c r="F43" s="240">
        <v>363.55609896999999</v>
      </c>
      <c r="G43" s="241">
        <v>62.041724297407484</v>
      </c>
      <c r="H43" s="241">
        <v>91.09448690593976</v>
      </c>
      <c r="J43" s="88"/>
      <c r="L43" s="89"/>
    </row>
    <row r="44" spans="2:12" x14ac:dyDescent="0.25">
      <c r="B44" s="454" t="s">
        <v>59</v>
      </c>
      <c r="C44" s="236">
        <v>621.9</v>
      </c>
      <c r="D44" s="236">
        <v>0</v>
      </c>
      <c r="E44" s="236">
        <v>466.80484983000002</v>
      </c>
      <c r="F44" s="236">
        <v>466.80484983000002</v>
      </c>
      <c r="G44" s="237" t="s">
        <v>150</v>
      </c>
      <c r="H44" s="237">
        <v>-28.714942106739937</v>
      </c>
      <c r="J44" s="88"/>
      <c r="L44" s="89"/>
    </row>
    <row r="45" spans="2:12" x14ac:dyDescent="0.25">
      <c r="B45" s="455" t="s">
        <v>211</v>
      </c>
      <c r="C45" s="252">
        <v>365</v>
      </c>
      <c r="D45" s="252">
        <v>345.87000000000012</v>
      </c>
      <c r="E45" s="252">
        <v>324.47879200999995</v>
      </c>
      <c r="F45" s="252">
        <v>-21.391207990000169</v>
      </c>
      <c r="G45" s="253">
        <v>-6.1847538063434682</v>
      </c>
      <c r="H45" s="253">
        <v>-15.573816756466897</v>
      </c>
      <c r="J45" s="88"/>
      <c r="L45" s="89"/>
    </row>
    <row r="46" spans="2:12" x14ac:dyDescent="0.25">
      <c r="B46" s="454" t="s">
        <v>69</v>
      </c>
      <c r="C46" s="248">
        <v>31.9</v>
      </c>
      <c r="D46" s="248">
        <v>1.9999999999999999E-6</v>
      </c>
      <c r="E46" s="248">
        <v>25.048610660000001</v>
      </c>
      <c r="F46" s="248">
        <v>25.048608660000003</v>
      </c>
      <c r="G46" s="249" t="s">
        <v>150</v>
      </c>
      <c r="H46" s="249">
        <v>-25.427850194789425</v>
      </c>
      <c r="J46" s="88"/>
      <c r="L46" s="89"/>
    </row>
    <row r="47" spans="2:12" x14ac:dyDescent="0.25">
      <c r="B47" s="455" t="s">
        <v>71</v>
      </c>
      <c r="C47" s="252">
        <v>0.1</v>
      </c>
      <c r="D47" s="252">
        <v>8.7293999999999997E-2</v>
      </c>
      <c r="E47" s="252">
        <v>0.13</v>
      </c>
      <c r="F47" s="252">
        <v>4.2706000000000008E-2</v>
      </c>
      <c r="G47" s="253">
        <v>48.922033587646354</v>
      </c>
      <c r="H47" s="253">
        <v>23.460222780359285</v>
      </c>
      <c r="J47" s="88"/>
      <c r="L47" s="89"/>
    </row>
    <row r="48" spans="2:12" x14ac:dyDescent="0.25">
      <c r="B48" s="454" t="s">
        <v>65</v>
      </c>
      <c r="C48" s="248">
        <v>0</v>
      </c>
      <c r="D48" s="248">
        <v>0.39641599999999999</v>
      </c>
      <c r="E48" s="248">
        <v>0</v>
      </c>
      <c r="F48" s="248">
        <v>-0.39641599999999999</v>
      </c>
      <c r="G48" s="249">
        <v>-100</v>
      </c>
      <c r="H48" s="249" t="s">
        <v>150</v>
      </c>
      <c r="J48" s="88"/>
      <c r="L48" s="89"/>
    </row>
    <row r="49" spans="2:12" x14ac:dyDescent="0.25">
      <c r="B49" s="451" t="s">
        <v>102</v>
      </c>
      <c r="C49" s="252">
        <v>5375.4</v>
      </c>
      <c r="D49" s="252">
        <v>0</v>
      </c>
      <c r="E49" s="252">
        <v>7413.6269578500014</v>
      </c>
      <c r="F49" s="252">
        <v>7413.6269578500014</v>
      </c>
      <c r="G49" s="253" t="s">
        <v>150</v>
      </c>
      <c r="H49" s="253">
        <v>30.979595912238157</v>
      </c>
      <c r="J49" s="88"/>
      <c r="L49" s="89"/>
    </row>
    <row r="50" spans="2:12" x14ac:dyDescent="0.25">
      <c r="B50" s="454" t="s">
        <v>59</v>
      </c>
      <c r="C50" s="248">
        <v>5375.4</v>
      </c>
      <c r="D50" s="248">
        <v>0</v>
      </c>
      <c r="E50" s="248">
        <v>7413.6269578500014</v>
      </c>
      <c r="F50" s="248">
        <v>7413.6269578500014</v>
      </c>
      <c r="G50" s="249" t="s">
        <v>150</v>
      </c>
      <c r="H50" s="249">
        <v>30.979595912238157</v>
      </c>
      <c r="I50" s="89"/>
      <c r="J50" s="88"/>
      <c r="L50" s="89"/>
    </row>
    <row r="51" spans="2:12" ht="25.5" x14ac:dyDescent="0.25">
      <c r="B51" s="453" t="s">
        <v>126</v>
      </c>
      <c r="C51" s="252">
        <v>127416.46185522</v>
      </c>
      <c r="D51" s="252">
        <v>42348.815801000004</v>
      </c>
      <c r="E51" s="252">
        <v>102831.05902566998</v>
      </c>
      <c r="F51" s="252">
        <v>60482.243224669975</v>
      </c>
      <c r="G51" s="253">
        <v>142.81920776458117</v>
      </c>
      <c r="H51" s="253">
        <v>-23.355239544653383</v>
      </c>
      <c r="J51" s="88"/>
      <c r="L51" s="89"/>
    </row>
    <row r="52" spans="2:12" x14ac:dyDescent="0.25">
      <c r="B52" s="452" t="s">
        <v>237</v>
      </c>
      <c r="C52" s="250">
        <v>55116.420960650001</v>
      </c>
      <c r="D52" s="250">
        <v>2537.7543000000001</v>
      </c>
      <c r="E52" s="250">
        <v>50172.084798039999</v>
      </c>
      <c r="F52" s="250">
        <v>47634.330498039999</v>
      </c>
      <c r="G52" s="251">
        <v>1877.026885464838</v>
      </c>
      <c r="H52" s="251">
        <v>-13.550030748082765</v>
      </c>
      <c r="J52" s="88"/>
      <c r="L52" s="89"/>
    </row>
    <row r="53" spans="2:12" ht="25.5" x14ac:dyDescent="0.25">
      <c r="B53" s="451" t="s">
        <v>702</v>
      </c>
      <c r="C53" s="254">
        <v>25860.271519999998</v>
      </c>
      <c r="D53" s="254">
        <v>2923.5206400000002</v>
      </c>
      <c r="E53" s="254">
        <v>13692.5784</v>
      </c>
      <c r="F53" s="254">
        <v>10769.05776</v>
      </c>
      <c r="G53" s="253">
        <v>368.35921774097687</v>
      </c>
      <c r="H53" s="253">
        <v>-49.715300422112641</v>
      </c>
      <c r="J53" s="88"/>
      <c r="L53" s="89"/>
    </row>
    <row r="54" spans="2:12" x14ac:dyDescent="0.25">
      <c r="B54" s="452" t="s">
        <v>105</v>
      </c>
      <c r="C54" s="248">
        <v>10931.953524770001</v>
      </c>
      <c r="D54" s="248">
        <v>17710.141056</v>
      </c>
      <c r="E54" s="248">
        <v>12260.265693860001</v>
      </c>
      <c r="F54" s="248">
        <v>-5449.8753621399992</v>
      </c>
      <c r="G54" s="249">
        <v>-30.772625383995134</v>
      </c>
      <c r="H54" s="249">
        <v>6.5088778844273332</v>
      </c>
      <c r="J54" s="88"/>
      <c r="L54" s="89"/>
    </row>
    <row r="55" spans="2:12" ht="25.5" x14ac:dyDescent="0.25">
      <c r="B55" s="451" t="s">
        <v>174</v>
      </c>
      <c r="C55" s="254">
        <v>4530.9877297599996</v>
      </c>
      <c r="D55" s="254">
        <v>4726.8999999999996</v>
      </c>
      <c r="E55" s="254">
        <v>5465.8304853200007</v>
      </c>
      <c r="F55" s="254">
        <v>738.93048532000103</v>
      </c>
      <c r="G55" s="253">
        <v>15.632454363747939</v>
      </c>
      <c r="H55" s="253">
        <v>14.563685523382208</v>
      </c>
      <c r="J55" s="88"/>
      <c r="L55" s="89"/>
    </row>
    <row r="56" spans="2:12" x14ac:dyDescent="0.25">
      <c r="B56" s="452" t="s">
        <v>103</v>
      </c>
      <c r="C56" s="248">
        <v>3010.3031393000001</v>
      </c>
      <c r="D56" s="248">
        <v>2858.2992439999998</v>
      </c>
      <c r="E56" s="248">
        <v>4712.9382050000004</v>
      </c>
      <c r="F56" s="248">
        <v>1854.6389610000006</v>
      </c>
      <c r="G56" s="249">
        <v>64.886101932579905</v>
      </c>
      <c r="H56" s="249">
        <v>48.684336073125721</v>
      </c>
      <c r="J56" s="88"/>
      <c r="L56" s="89"/>
    </row>
    <row r="57" spans="2:12" ht="25.5" x14ac:dyDescent="0.25">
      <c r="B57" s="451" t="s">
        <v>239</v>
      </c>
      <c r="C57" s="254">
        <v>9353.6</v>
      </c>
      <c r="D57" s="254">
        <v>0</v>
      </c>
      <c r="E57" s="254">
        <v>4307.6000000000004</v>
      </c>
      <c r="F57" s="254">
        <v>4307.6000000000004</v>
      </c>
      <c r="G57" s="253" t="s">
        <v>150</v>
      </c>
      <c r="H57" s="253">
        <v>-56.263877367769908</v>
      </c>
      <c r="J57" s="88"/>
      <c r="L57" s="89"/>
    </row>
    <row r="58" spans="2:12" x14ac:dyDescent="0.25">
      <c r="B58" s="452" t="s">
        <v>104</v>
      </c>
      <c r="C58" s="248">
        <v>2015.9344622000001</v>
      </c>
      <c r="D58" s="248">
        <v>3242.5462109999999</v>
      </c>
      <c r="E58" s="248">
        <v>3232.7401234499998</v>
      </c>
      <c r="F58" s="248">
        <v>-9.8060875500000293</v>
      </c>
      <c r="G58" s="249">
        <v>-0.30241936157251459</v>
      </c>
      <c r="H58" s="249">
        <v>52.292350049372651</v>
      </c>
      <c r="J58" s="88"/>
      <c r="L58" s="89"/>
    </row>
    <row r="59" spans="2:12" x14ac:dyDescent="0.25">
      <c r="B59" s="451" t="s">
        <v>175</v>
      </c>
      <c r="C59" s="254">
        <v>1835.7169105800001</v>
      </c>
      <c r="D59" s="254">
        <v>2480</v>
      </c>
      <c r="E59" s="254">
        <v>2341.9932706599998</v>
      </c>
      <c r="F59" s="254">
        <v>-138.00672934000022</v>
      </c>
      <c r="G59" s="253">
        <v>-5.564787473387101</v>
      </c>
      <c r="H59" s="253">
        <v>21.161220145460248</v>
      </c>
      <c r="J59" s="88"/>
      <c r="L59" s="89"/>
    </row>
    <row r="60" spans="2:12" x14ac:dyDescent="0.25">
      <c r="B60" s="452" t="s">
        <v>106</v>
      </c>
      <c r="C60" s="248">
        <v>2290.12820616</v>
      </c>
      <c r="D60" s="248">
        <v>2317.2973789999996</v>
      </c>
      <c r="E60" s="248">
        <v>2310.2894231300002</v>
      </c>
      <c r="F60" s="248">
        <v>-7.0079558699994777</v>
      </c>
      <c r="G60" s="249">
        <v>-0.30241935858157376</v>
      </c>
      <c r="H60" s="249">
        <v>-4.1945316895603764</v>
      </c>
      <c r="J60" s="88"/>
      <c r="L60" s="89"/>
    </row>
    <row r="61" spans="2:12" ht="25.5" x14ac:dyDescent="0.25">
      <c r="B61" s="451" t="s">
        <v>176</v>
      </c>
      <c r="C61" s="254">
        <v>1502.0540040000001</v>
      </c>
      <c r="D61" s="254">
        <v>1500</v>
      </c>
      <c r="E61" s="254">
        <v>1500</v>
      </c>
      <c r="F61" s="254">
        <v>0</v>
      </c>
      <c r="G61" s="253">
        <v>0</v>
      </c>
      <c r="H61" s="253">
        <v>-5.1604650506914425</v>
      </c>
      <c r="J61" s="88"/>
      <c r="L61" s="89"/>
    </row>
    <row r="62" spans="2:12" ht="25.5" x14ac:dyDescent="0.25">
      <c r="B62" s="452" t="s">
        <v>178</v>
      </c>
      <c r="C62" s="248">
        <v>1079.6892059500001</v>
      </c>
      <c r="D62" s="248">
        <v>0</v>
      </c>
      <c r="E62" s="248">
        <v>1187.95965488</v>
      </c>
      <c r="F62" s="248">
        <v>1187.95965488</v>
      </c>
      <c r="G62" s="249" t="s">
        <v>150</v>
      </c>
      <c r="H62" s="249">
        <v>4.4928647680855249</v>
      </c>
      <c r="J62" s="88"/>
      <c r="L62" s="89"/>
    </row>
    <row r="63" spans="2:12" x14ac:dyDescent="0.25">
      <c r="B63" s="451" t="s">
        <v>177</v>
      </c>
      <c r="C63" s="254">
        <v>505</v>
      </c>
      <c r="D63" s="254">
        <v>0</v>
      </c>
      <c r="E63" s="254">
        <v>505</v>
      </c>
      <c r="F63" s="254">
        <v>505</v>
      </c>
      <c r="G63" s="253" t="s">
        <v>150</v>
      </c>
      <c r="H63" s="253">
        <v>-5.0305978612620983</v>
      </c>
      <c r="J63" s="88"/>
      <c r="L63" s="89"/>
    </row>
    <row r="64" spans="2:12" ht="25.5" x14ac:dyDescent="0.25">
      <c r="B64" s="452" t="s">
        <v>151</v>
      </c>
      <c r="C64" s="248">
        <v>420.37433697</v>
      </c>
      <c r="D64" s="248">
        <v>496</v>
      </c>
      <c r="E64" s="248">
        <v>422.84707247999995</v>
      </c>
      <c r="F64" s="248">
        <v>-73.152927520000048</v>
      </c>
      <c r="G64" s="249">
        <v>-14.748574096774203</v>
      </c>
      <c r="H64" s="249">
        <v>-4.4719666785772212</v>
      </c>
      <c r="J64" s="88"/>
      <c r="L64" s="89"/>
    </row>
    <row r="65" spans="2:12" ht="25.5" x14ac:dyDescent="0.25">
      <c r="B65" s="451" t="s">
        <v>703</v>
      </c>
      <c r="C65" s="254">
        <v>0</v>
      </c>
      <c r="D65" s="254">
        <v>350</v>
      </c>
      <c r="E65" s="254">
        <v>349.77573666000001</v>
      </c>
      <c r="F65" s="254">
        <v>-0.22426333999999315</v>
      </c>
      <c r="G65" s="253">
        <v>-6.4075239999994427E-2</v>
      </c>
      <c r="H65" s="253" t="s">
        <v>150</v>
      </c>
      <c r="J65" s="88"/>
      <c r="L65" s="89"/>
    </row>
    <row r="66" spans="2:12" x14ac:dyDescent="0.25">
      <c r="B66" s="452" t="s">
        <v>107</v>
      </c>
      <c r="C66" s="248">
        <v>262.14271210999999</v>
      </c>
      <c r="D66" s="248">
        <v>300</v>
      </c>
      <c r="E66" s="248">
        <v>291.75622878000001</v>
      </c>
      <c r="F66" s="248">
        <v>-8.2437712199999851</v>
      </c>
      <c r="G66" s="249">
        <v>-2.7479237399999912</v>
      </c>
      <c r="H66" s="249">
        <v>5.6978254114601334</v>
      </c>
      <c r="J66" s="88"/>
      <c r="L66" s="89"/>
    </row>
    <row r="67" spans="2:12" x14ac:dyDescent="0.25">
      <c r="B67" s="451" t="s">
        <v>240</v>
      </c>
      <c r="C67" s="254">
        <v>54.1698776</v>
      </c>
      <c r="D67" s="254">
        <v>56.356971000000001</v>
      </c>
      <c r="E67" s="254">
        <v>53.61254701</v>
      </c>
      <c r="F67" s="254">
        <v>-2.7444239900000014</v>
      </c>
      <c r="G67" s="253">
        <v>-4.8697152123381553</v>
      </c>
      <c r="H67" s="253">
        <v>-6.007697224800812</v>
      </c>
      <c r="J67" s="88"/>
      <c r="L67" s="89"/>
    </row>
    <row r="68" spans="2:12" x14ac:dyDescent="0.25">
      <c r="B68" s="452" t="s">
        <v>241</v>
      </c>
      <c r="C68" s="248">
        <v>23.547441160000002</v>
      </c>
      <c r="D68" s="248"/>
      <c r="E68" s="248">
        <v>23.787386400000003</v>
      </c>
      <c r="F68" s="248">
        <v>23.787386400000003</v>
      </c>
      <c r="G68" s="249" t="s">
        <v>150</v>
      </c>
      <c r="H68" s="249">
        <v>-4.0628725006167539</v>
      </c>
      <c r="J68" s="88"/>
    </row>
    <row r="69" spans="2:12" ht="25.5" x14ac:dyDescent="0.25">
      <c r="B69" s="451" t="s">
        <v>108</v>
      </c>
      <c r="C69" s="254">
        <v>91.003122200000007</v>
      </c>
      <c r="D69" s="254">
        <v>0</v>
      </c>
      <c r="E69" s="254">
        <v>0</v>
      </c>
      <c r="F69" s="254">
        <v>0</v>
      </c>
      <c r="G69" s="253" t="s">
        <v>150</v>
      </c>
      <c r="H69" s="253">
        <v>-100</v>
      </c>
      <c r="J69" s="88"/>
    </row>
    <row r="70" spans="2:12" ht="24.75" customHeight="1" x14ac:dyDescent="0.25">
      <c r="B70" s="452" t="s">
        <v>109</v>
      </c>
      <c r="C70" s="248">
        <v>100</v>
      </c>
      <c r="D70" s="248">
        <v>100</v>
      </c>
      <c r="E70" s="248">
        <v>0</v>
      </c>
      <c r="F70" s="248">
        <v>-100</v>
      </c>
      <c r="G70" s="249">
        <v>-100</v>
      </c>
      <c r="H70" s="249">
        <v>-100</v>
      </c>
      <c r="J70" s="88"/>
    </row>
    <row r="71" spans="2:12" x14ac:dyDescent="0.25">
      <c r="B71" s="451" t="s">
        <v>242</v>
      </c>
      <c r="C71" s="254">
        <v>733.23654879000003</v>
      </c>
      <c r="D71" s="254">
        <v>750</v>
      </c>
      <c r="E71" s="254">
        <v>0</v>
      </c>
      <c r="F71" s="254">
        <v>-750</v>
      </c>
      <c r="G71" s="253">
        <v>-100</v>
      </c>
      <c r="H71" s="253">
        <v>-100</v>
      </c>
      <c r="J71" s="88"/>
    </row>
    <row r="72" spans="2:12" ht="25.5" x14ac:dyDescent="0.25">
      <c r="B72" s="456" t="s">
        <v>238</v>
      </c>
      <c r="C72" s="248">
        <v>7699.9281530199996</v>
      </c>
      <c r="D72" s="248">
        <v>0</v>
      </c>
      <c r="E72" s="248">
        <v>0</v>
      </c>
      <c r="F72" s="248">
        <v>0</v>
      </c>
      <c r="G72" s="249" t="s">
        <v>150</v>
      </c>
      <c r="H72" s="249">
        <v>-100</v>
      </c>
      <c r="J72" s="88"/>
    </row>
    <row r="73" spans="2:12" ht="15" customHeight="1" x14ac:dyDescent="0.25">
      <c r="B73" s="616" t="s">
        <v>686</v>
      </c>
      <c r="C73" s="616"/>
      <c r="D73" s="616"/>
      <c r="E73" s="616"/>
      <c r="F73" s="616"/>
      <c r="G73" s="616"/>
      <c r="H73" s="616"/>
    </row>
    <row r="74" spans="2:12" ht="38.25" customHeight="1" x14ac:dyDescent="0.25">
      <c r="B74" s="617" t="s">
        <v>291</v>
      </c>
      <c r="C74" s="617"/>
      <c r="D74" s="617"/>
      <c r="E74" s="617"/>
      <c r="F74" s="617"/>
      <c r="G74" s="617"/>
      <c r="H74" s="617"/>
    </row>
    <row r="75" spans="2:12" ht="29.25" customHeight="1" x14ac:dyDescent="0.25">
      <c r="B75" s="522" t="s">
        <v>306</v>
      </c>
      <c r="C75" s="522"/>
      <c r="D75" s="522"/>
      <c r="E75" s="522"/>
      <c r="F75" s="522"/>
      <c r="G75" s="522"/>
      <c r="H75" s="522"/>
      <c r="J75" s="88"/>
    </row>
    <row r="76" spans="2:12" x14ac:dyDescent="0.25">
      <c r="B76" s="615" t="s">
        <v>704</v>
      </c>
      <c r="C76" s="615"/>
      <c r="D76" s="615"/>
      <c r="E76" s="615"/>
      <c r="F76" s="615"/>
      <c r="G76" s="615"/>
      <c r="H76" s="615"/>
      <c r="J76" s="91"/>
    </row>
    <row r="77" spans="2:12" x14ac:dyDescent="0.25">
      <c r="J77" s="91"/>
    </row>
    <row r="78" spans="2:12" x14ac:dyDescent="0.25">
      <c r="J78" s="91"/>
    </row>
    <row r="79" spans="2:12" x14ac:dyDescent="0.25">
      <c r="B79" s="72" t="s">
        <v>130</v>
      </c>
      <c r="J79" s="91"/>
    </row>
    <row r="80" spans="2:12" x14ac:dyDescent="0.25">
      <c r="J80" s="89"/>
    </row>
  </sheetData>
  <mergeCells count="17">
    <mergeCell ref="B76:H76"/>
    <mergeCell ref="B73:H73"/>
    <mergeCell ref="B75:H75"/>
    <mergeCell ref="B74:H74"/>
    <mergeCell ref="E6:E7"/>
    <mergeCell ref="F6:F7"/>
    <mergeCell ref="G6:G7"/>
    <mergeCell ref="H6:H7"/>
    <mergeCell ref="B4:B7"/>
    <mergeCell ref="C4:C5"/>
    <mergeCell ref="D4:E5"/>
    <mergeCell ref="C6:C7"/>
    <mergeCell ref="D6:D7"/>
    <mergeCell ref="B2:H2"/>
    <mergeCell ref="F4:G5"/>
    <mergeCell ref="H4:H5"/>
    <mergeCell ref="B3:H3"/>
  </mergeCells>
  <hyperlinks>
    <hyperlink ref="B79" location="Índice!A1" display="Volver al índice" xr:uid="{00000000-0004-0000-0E00-000000000000}"/>
  </hyperlinks>
  <printOptions gridLines="1"/>
  <pageMargins left="0.70866141732283472" right="0.70866141732283472" top="0.74803149606299213" bottom="0.74803149606299213" header="0.31496062992125984" footer="0.31496062992125984"/>
  <pageSetup scale="83" orientation="portrait" r:id="rId1"/>
  <headerFooter>
    <oddHeader>&amp;LInstituto Belisario Domínguez&amp;RDirección General de Finanzas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/>
  </sheetPr>
  <dimension ref="A1:L32"/>
  <sheetViews>
    <sheetView showGridLines="0" view="pageBreakPreview" zoomScaleNormal="100" zoomScaleSheetLayoutView="100" workbookViewId="0"/>
  </sheetViews>
  <sheetFormatPr baseColWidth="10" defaultColWidth="11.42578125" defaultRowHeight="12.75" x14ac:dyDescent="0.2"/>
  <cols>
    <col min="1" max="1" width="1.85546875" style="6" customWidth="1"/>
    <col min="2" max="2" width="29.7109375" style="6" customWidth="1"/>
    <col min="3" max="10" width="12" style="6" customWidth="1"/>
    <col min="11" max="16384" width="11.42578125" style="6"/>
  </cols>
  <sheetData>
    <row r="1" spans="1:12" s="239" customFormat="1" x14ac:dyDescent="0.2"/>
    <row r="2" spans="1:12" ht="12.75" customHeight="1" x14ac:dyDescent="0.2">
      <c r="B2" s="614" t="s">
        <v>209</v>
      </c>
      <c r="C2" s="614"/>
      <c r="D2" s="614"/>
      <c r="E2" s="614"/>
      <c r="F2" s="614"/>
      <c r="G2" s="614"/>
      <c r="H2" s="614"/>
      <c r="I2" s="614"/>
      <c r="J2" s="614"/>
    </row>
    <row r="3" spans="1:12" ht="12.75" customHeight="1" x14ac:dyDescent="0.2">
      <c r="B3" s="624" t="s">
        <v>134</v>
      </c>
      <c r="C3" s="624"/>
      <c r="D3" s="624"/>
      <c r="E3" s="624"/>
      <c r="F3" s="624"/>
      <c r="G3" s="624"/>
      <c r="H3" s="624"/>
      <c r="I3" s="624"/>
      <c r="J3" s="624"/>
    </row>
    <row r="4" spans="1:12" ht="12.75" customHeight="1" x14ac:dyDescent="0.2">
      <c r="A4" s="13"/>
      <c r="B4" s="630" t="s">
        <v>7</v>
      </c>
      <c r="C4" s="502" t="s">
        <v>256</v>
      </c>
      <c r="D4" s="562" t="s">
        <v>365</v>
      </c>
      <c r="E4" s="563"/>
      <c r="F4" s="625" t="s">
        <v>234</v>
      </c>
      <c r="G4" s="626"/>
      <c r="H4" s="627"/>
      <c r="I4" s="562" t="s">
        <v>22</v>
      </c>
      <c r="J4" s="563"/>
      <c r="K4" s="92"/>
    </row>
    <row r="5" spans="1:12" ht="27.75" customHeight="1" x14ac:dyDescent="0.2">
      <c r="A5" s="13"/>
      <c r="B5" s="631"/>
      <c r="C5" s="533"/>
      <c r="D5" s="531"/>
      <c r="E5" s="532"/>
      <c r="F5" s="628" t="s">
        <v>708</v>
      </c>
      <c r="G5" s="629"/>
      <c r="H5" s="148" t="s">
        <v>709</v>
      </c>
      <c r="I5" s="531"/>
      <c r="J5" s="532"/>
      <c r="K5" s="16"/>
    </row>
    <row r="6" spans="1:12" ht="35.25" customHeight="1" x14ac:dyDescent="0.2">
      <c r="A6" s="13"/>
      <c r="B6" s="632"/>
      <c r="C6" s="160" t="s">
        <v>268</v>
      </c>
      <c r="D6" s="161" t="s">
        <v>1</v>
      </c>
      <c r="E6" s="147" t="s">
        <v>2</v>
      </c>
      <c r="F6" s="161" t="s">
        <v>9</v>
      </c>
      <c r="G6" s="162" t="s">
        <v>10</v>
      </c>
      <c r="H6" s="159" t="s">
        <v>148</v>
      </c>
      <c r="I6" s="161" t="s">
        <v>1</v>
      </c>
      <c r="J6" s="147" t="s">
        <v>2</v>
      </c>
      <c r="K6" s="16"/>
    </row>
    <row r="7" spans="1:12" s="17" customFormat="1" ht="26.25" customHeight="1" x14ac:dyDescent="0.2">
      <c r="B7" s="17" t="s">
        <v>158</v>
      </c>
      <c r="C7" s="234">
        <v>117270.30000000002</v>
      </c>
      <c r="D7" s="234">
        <v>0</v>
      </c>
      <c r="E7" s="234">
        <v>4727.7</v>
      </c>
      <c r="F7" s="234">
        <v>4727.7</v>
      </c>
      <c r="G7" s="235" t="s">
        <v>258</v>
      </c>
      <c r="H7" s="144">
        <v>-96.17135078117353</v>
      </c>
      <c r="I7" s="144">
        <v>0</v>
      </c>
      <c r="J7" s="144">
        <v>2.0081352281224041E-2</v>
      </c>
      <c r="L7" s="18"/>
    </row>
    <row r="8" spans="1:12" s="17" customFormat="1" ht="15" customHeight="1" x14ac:dyDescent="0.2">
      <c r="B8" s="224" t="s">
        <v>269</v>
      </c>
      <c r="C8" s="135">
        <v>349033.2</v>
      </c>
      <c r="D8" s="135">
        <v>466684.4</v>
      </c>
      <c r="E8" s="135">
        <v>470854.7</v>
      </c>
      <c r="F8" s="135">
        <v>4170.2999999999884</v>
      </c>
      <c r="G8" s="225">
        <v>0.89360175741892978</v>
      </c>
      <c r="H8" s="136">
        <v>28.116148700869136</v>
      </c>
      <c r="I8" s="136">
        <v>1.9822860673375371</v>
      </c>
      <c r="J8" s="136">
        <v>1.9999998104723355</v>
      </c>
      <c r="L8" s="18"/>
    </row>
    <row r="9" spans="1:12" s="17" customFormat="1" ht="15" customHeight="1" x14ac:dyDescent="0.2">
      <c r="B9" s="132" t="s">
        <v>159</v>
      </c>
      <c r="C9" s="234">
        <v>-231762.9</v>
      </c>
      <c r="D9" s="234">
        <v>-466684.4</v>
      </c>
      <c r="E9" s="234">
        <v>-466127.1</v>
      </c>
      <c r="F9" s="234">
        <v>557.30000000004657</v>
      </c>
      <c r="G9" s="235">
        <v>-0.11941689072959082</v>
      </c>
      <c r="H9" s="144">
        <v>91.004738062881785</v>
      </c>
      <c r="I9" s="144">
        <v>-1.9822860673375371</v>
      </c>
      <c r="J9" s="144">
        <v>-1.9799188829505567</v>
      </c>
      <c r="L9" s="18"/>
    </row>
    <row r="10" spans="1:12" s="17" customFormat="1" ht="15" customHeight="1" x14ac:dyDescent="0.2">
      <c r="B10" s="134" t="s">
        <v>213</v>
      </c>
      <c r="C10" s="135">
        <v>4947608.3999999994</v>
      </c>
      <c r="D10" s="135">
        <v>4778291.5</v>
      </c>
      <c r="E10" s="135">
        <v>5115111.0999999996</v>
      </c>
      <c r="F10" s="135">
        <v>336819.59999999963</v>
      </c>
      <c r="G10" s="225">
        <v>7.0489546315874536</v>
      </c>
      <c r="H10" s="136">
        <v>-1.8153815417028096</v>
      </c>
      <c r="I10" s="136">
        <v>20.296244455840778</v>
      </c>
      <c r="J10" s="136">
        <v>21.726917519449078</v>
      </c>
      <c r="L10" s="18"/>
    </row>
    <row r="11" spans="1:12" ht="15" customHeight="1" x14ac:dyDescent="0.2">
      <c r="B11" s="145" t="s">
        <v>270</v>
      </c>
      <c r="C11" s="238">
        <v>3838070.3</v>
      </c>
      <c r="D11" s="238">
        <v>3584918.4</v>
      </c>
      <c r="E11" s="238">
        <v>3871626.9</v>
      </c>
      <c r="F11" s="238">
        <v>286708.5</v>
      </c>
      <c r="G11" s="237">
        <v>7.9976297368442193</v>
      </c>
      <c r="H11" s="133">
        <v>-4.2002716851348936</v>
      </c>
      <c r="I11" s="133">
        <v>15.227279499511823</v>
      </c>
      <c r="J11" s="133">
        <v>16.445100932877164</v>
      </c>
      <c r="L11" s="19"/>
    </row>
    <row r="12" spans="1:12" ht="15" customHeight="1" x14ac:dyDescent="0.2">
      <c r="B12" s="229" t="s">
        <v>231</v>
      </c>
      <c r="C12" s="254">
        <v>747688</v>
      </c>
      <c r="D12" s="254">
        <v>804126.8</v>
      </c>
      <c r="E12" s="254">
        <v>845457.2</v>
      </c>
      <c r="F12" s="254">
        <v>41330.399999999907</v>
      </c>
      <c r="G12" s="253">
        <v>5.1397864117947449</v>
      </c>
      <c r="H12" s="139">
        <v>7.3877938619306249</v>
      </c>
      <c r="I12" s="139">
        <v>3.4156045327692937</v>
      </c>
      <c r="J12" s="139">
        <v>3.5911593104252155</v>
      </c>
      <c r="L12" s="19"/>
    </row>
    <row r="13" spans="1:12" ht="12.75" customHeight="1" x14ac:dyDescent="0.2">
      <c r="B13" s="145" t="s">
        <v>271</v>
      </c>
      <c r="C13" s="238">
        <v>361850.1</v>
      </c>
      <c r="D13" s="238">
        <v>389246.3</v>
      </c>
      <c r="E13" s="238">
        <v>398027</v>
      </c>
      <c r="F13" s="238">
        <v>8780.7000000000116</v>
      </c>
      <c r="G13" s="237">
        <v>2.2558210572586077</v>
      </c>
      <c r="H13" s="133">
        <v>4.4642138406877363</v>
      </c>
      <c r="I13" s="133">
        <v>1.6533604235596626</v>
      </c>
      <c r="J13" s="133">
        <v>1.6906572761467016</v>
      </c>
      <c r="L13" s="19"/>
    </row>
    <row r="14" spans="1:12" s="17" customFormat="1" ht="14.25" customHeight="1" x14ac:dyDescent="0.2">
      <c r="B14" s="134" t="s">
        <v>232</v>
      </c>
      <c r="C14" s="135">
        <v>5179371.2</v>
      </c>
      <c r="D14" s="135">
        <v>5244975.9000000004</v>
      </c>
      <c r="E14" s="135">
        <v>5581238.2000000002</v>
      </c>
      <c r="F14" s="135">
        <v>336262.29999999981</v>
      </c>
      <c r="G14" s="225">
        <v>6.4111314601083258</v>
      </c>
      <c r="H14" s="136">
        <v>2.3380705059834472</v>
      </c>
      <c r="I14" s="136">
        <v>22.278530523178315</v>
      </c>
      <c r="J14" s="136">
        <v>23.706836402399638</v>
      </c>
      <c r="L14" s="18"/>
    </row>
    <row r="15" spans="1:12" ht="12.75" customHeight="1" x14ac:dyDescent="0.2">
      <c r="B15" s="145" t="s">
        <v>272</v>
      </c>
      <c r="C15" s="238">
        <v>76496.3</v>
      </c>
      <c r="D15" s="238">
        <v>34691.1</v>
      </c>
      <c r="E15" s="238">
        <v>30321</v>
      </c>
      <c r="F15" s="238">
        <v>-4370.0999999999985</v>
      </c>
      <c r="G15" s="237">
        <v>-12.597179103574113</v>
      </c>
      <c r="H15" s="133">
        <v>-62.356777488347667</v>
      </c>
      <c r="I15" s="133">
        <v>0.14735372382409445</v>
      </c>
      <c r="J15" s="133">
        <v>0.1287913113181873</v>
      </c>
      <c r="L15" s="19"/>
    </row>
    <row r="16" spans="1:12" s="17" customFormat="1" ht="12.75" customHeight="1" x14ac:dyDescent="0.2">
      <c r="B16" s="134" t="s">
        <v>88</v>
      </c>
      <c r="C16" s="135">
        <v>5255867.5999999996</v>
      </c>
      <c r="D16" s="135">
        <v>5279667</v>
      </c>
      <c r="E16" s="135">
        <v>5611559.0999999996</v>
      </c>
      <c r="F16" s="135">
        <v>331892.09999999963</v>
      </c>
      <c r="G16" s="225">
        <v>6.2862316884758007</v>
      </c>
      <c r="H16" s="136">
        <v>1.3964683561545677</v>
      </c>
      <c r="I16" s="136">
        <v>22.425884247002408</v>
      </c>
      <c r="J16" s="136">
        <v>23.835627288958378</v>
      </c>
      <c r="L16" s="18"/>
    </row>
    <row r="17" spans="2:12" ht="12.75" customHeight="1" x14ac:dyDescent="0.2">
      <c r="B17" s="145" t="s">
        <v>273</v>
      </c>
      <c r="C17" s="238">
        <v>3931021.6</v>
      </c>
      <c r="D17" s="238">
        <v>3803164.5</v>
      </c>
      <c r="E17" s="238">
        <v>4091257.3</v>
      </c>
      <c r="F17" s="238">
        <v>288092.79999999981</v>
      </c>
      <c r="G17" s="237">
        <v>7.5750812251218642</v>
      </c>
      <c r="H17" s="133">
        <v>-1.1594696471209254</v>
      </c>
      <c r="I17" s="133">
        <v>16.154300422604077</v>
      </c>
      <c r="J17" s="133">
        <v>17.37800180096654</v>
      </c>
      <c r="L17" s="20"/>
    </row>
    <row r="18" spans="2:12" ht="14.25" customHeight="1" x14ac:dyDescent="0.2">
      <c r="B18" s="222" t="s">
        <v>274</v>
      </c>
      <c r="C18" s="226">
        <v>1324846</v>
      </c>
      <c r="D18" s="226">
        <v>1476502.5</v>
      </c>
      <c r="E18" s="226">
        <v>1520301.8</v>
      </c>
      <c r="F18" s="226">
        <v>43799.300000000047</v>
      </c>
      <c r="G18" s="227">
        <v>2.9664223392781284</v>
      </c>
      <c r="H18" s="228">
        <v>8.9803290457266094</v>
      </c>
      <c r="I18" s="228">
        <v>6.2715838243983333</v>
      </c>
      <c r="J18" s="228">
        <v>6.4576254879918391</v>
      </c>
      <c r="L18" s="20"/>
    </row>
    <row r="19" spans="2:12" s="17" customFormat="1" x14ac:dyDescent="0.2">
      <c r="B19" s="132" t="s">
        <v>233</v>
      </c>
      <c r="C19" s="234">
        <v>301352.29999999993</v>
      </c>
      <c r="D19" s="234">
        <v>180795.4</v>
      </c>
      <c r="E19" s="234">
        <v>148913.5</v>
      </c>
      <c r="F19" s="234">
        <v>-31881.899999999994</v>
      </c>
      <c r="G19" s="235">
        <v>-17.634242906622621</v>
      </c>
      <c r="H19" s="144">
        <v>-53.070787695209717</v>
      </c>
      <c r="I19" s="144">
        <v>0.76794553762396367</v>
      </c>
      <c r="J19" s="144">
        <v>0.63252415612878488</v>
      </c>
      <c r="L19" s="21"/>
    </row>
    <row r="20" spans="2:12" s="17" customFormat="1" ht="15" customHeight="1" x14ac:dyDescent="0.2">
      <c r="B20" s="269" t="s">
        <v>310</v>
      </c>
      <c r="C20" s="226">
        <v>533115.19999999995</v>
      </c>
      <c r="D20" s="226">
        <v>647479.80000000005</v>
      </c>
      <c r="E20" s="226">
        <v>615040.6</v>
      </c>
      <c r="F20" s="226">
        <v>-32439.20000000007</v>
      </c>
      <c r="G20" s="227">
        <v>-5.0100713566662725</v>
      </c>
      <c r="H20" s="228">
        <v>9.5636329116684635</v>
      </c>
      <c r="I20" s="228">
        <v>2.7502316049615008</v>
      </c>
      <c r="J20" s="228">
        <v>2.6124430390793414</v>
      </c>
      <c r="L20" s="22"/>
    </row>
    <row r="21" spans="2:12" ht="12.75" customHeight="1" x14ac:dyDescent="0.2">
      <c r="B21" s="633" t="s">
        <v>686</v>
      </c>
      <c r="C21" s="633"/>
      <c r="D21" s="633"/>
      <c r="E21" s="633"/>
      <c r="F21" s="633"/>
      <c r="G21" s="633"/>
      <c r="H21" s="633"/>
      <c r="I21" s="633"/>
      <c r="J21" s="633"/>
      <c r="L21" s="11"/>
    </row>
    <row r="22" spans="2:12" ht="12.75" customHeight="1" x14ac:dyDescent="0.2">
      <c r="B22" s="622" t="s">
        <v>307</v>
      </c>
      <c r="C22" s="622"/>
      <c r="D22" s="622"/>
      <c r="E22" s="622"/>
      <c r="F22" s="622"/>
      <c r="G22" s="622"/>
      <c r="H22" s="622"/>
      <c r="I22" s="622"/>
      <c r="J22" s="622"/>
    </row>
    <row r="23" spans="2:12" ht="27.75" customHeight="1" x14ac:dyDescent="0.2">
      <c r="B23" s="634" t="s">
        <v>712</v>
      </c>
      <c r="C23" s="634"/>
      <c r="D23" s="634"/>
      <c r="E23" s="634"/>
      <c r="F23" s="634"/>
      <c r="G23" s="634"/>
      <c r="H23" s="634"/>
      <c r="I23" s="634"/>
      <c r="J23" s="634"/>
    </row>
    <row r="24" spans="2:12" ht="14.25" customHeight="1" x14ac:dyDescent="0.2">
      <c r="B24" s="622" t="s">
        <v>713</v>
      </c>
      <c r="C24" s="622"/>
      <c r="D24" s="622"/>
      <c r="E24" s="622"/>
      <c r="F24" s="622"/>
      <c r="G24" s="622"/>
      <c r="H24" s="622"/>
      <c r="I24" s="622"/>
      <c r="J24" s="622"/>
    </row>
    <row r="25" spans="2:12" ht="15" x14ac:dyDescent="0.2">
      <c r="B25" s="622" t="s">
        <v>308</v>
      </c>
      <c r="C25" s="622"/>
      <c r="D25" s="622"/>
      <c r="E25" s="622"/>
      <c r="F25" s="622"/>
      <c r="G25" s="622"/>
      <c r="H25" s="622"/>
      <c r="I25" s="622"/>
      <c r="J25" s="622"/>
    </row>
    <row r="26" spans="2:12" ht="13.5" customHeight="1" x14ac:dyDescent="0.2">
      <c r="B26" s="622" t="s">
        <v>309</v>
      </c>
      <c r="C26" s="622"/>
      <c r="D26" s="622"/>
      <c r="E26" s="622"/>
      <c r="F26" s="622"/>
      <c r="G26" s="622"/>
      <c r="H26" s="622"/>
      <c r="I26" s="622"/>
      <c r="J26" s="622"/>
    </row>
    <row r="27" spans="2:12" x14ac:dyDescent="0.2">
      <c r="B27" s="622" t="s">
        <v>266</v>
      </c>
      <c r="C27" s="622"/>
      <c r="D27" s="622"/>
      <c r="E27" s="622"/>
      <c r="F27" s="622"/>
      <c r="G27" s="622"/>
      <c r="H27" s="622"/>
      <c r="I27" s="622"/>
      <c r="J27" s="622"/>
    </row>
    <row r="28" spans="2:12" s="239" customFormat="1" x14ac:dyDescent="0.2">
      <c r="B28" s="622" t="s">
        <v>275</v>
      </c>
      <c r="C28" s="622"/>
      <c r="D28" s="622"/>
      <c r="E28" s="622"/>
      <c r="F28" s="622"/>
      <c r="G28" s="622"/>
      <c r="H28" s="622"/>
      <c r="I28" s="622"/>
      <c r="J28" s="622"/>
    </row>
    <row r="29" spans="2:12" ht="12.75" customHeight="1" x14ac:dyDescent="0.2">
      <c r="B29" s="457" t="s">
        <v>714</v>
      </c>
      <c r="C29" s="457"/>
      <c r="D29" s="457"/>
      <c r="E29" s="457"/>
      <c r="F29" s="457"/>
      <c r="G29" s="457"/>
      <c r="H29" s="457"/>
      <c r="I29" s="457"/>
      <c r="J29" s="457"/>
    </row>
    <row r="30" spans="2:12" x14ac:dyDescent="0.2">
      <c r="B30" s="623"/>
      <c r="C30" s="623"/>
      <c r="D30" s="623"/>
      <c r="E30" s="623"/>
      <c r="F30" s="623"/>
      <c r="G30" s="623"/>
      <c r="H30" s="623"/>
      <c r="I30" s="623"/>
      <c r="J30" s="623"/>
    </row>
    <row r="32" spans="2:12" x14ac:dyDescent="0.2">
      <c r="B32" s="72" t="s">
        <v>130</v>
      </c>
    </row>
  </sheetData>
  <mergeCells count="17">
    <mergeCell ref="B25:J25"/>
    <mergeCell ref="B26:J26"/>
    <mergeCell ref="B27:J27"/>
    <mergeCell ref="B30:J30"/>
    <mergeCell ref="B2:J2"/>
    <mergeCell ref="B3:J3"/>
    <mergeCell ref="C4:C5"/>
    <mergeCell ref="D4:E5"/>
    <mergeCell ref="F4:H4"/>
    <mergeCell ref="F5:G5"/>
    <mergeCell ref="B4:B6"/>
    <mergeCell ref="B21:J21"/>
    <mergeCell ref="B22:J22"/>
    <mergeCell ref="B23:J23"/>
    <mergeCell ref="I4:J5"/>
    <mergeCell ref="B28:J28"/>
    <mergeCell ref="B24:J24"/>
  </mergeCells>
  <hyperlinks>
    <hyperlink ref="B32" location="Índice!A1" display="Volver al índice" xr:uid="{00000000-0004-0000-0F00-000000000000}"/>
  </hyperlinks>
  <printOptions gridLines="1"/>
  <pageMargins left="0.70866141732283472" right="0.70866141732283472" top="0.74803149606299213" bottom="0.74803149606299213" header="0.31496062992125984" footer="0.31496062992125984"/>
  <pageSetup scale="70" orientation="portrait" r:id="rId1"/>
  <headerFooter>
    <oddHeader>&amp;LInstituto Belisario Domínguez&amp;RDirección General de Finanzas</oddHeader>
  </headerFooter>
  <colBreaks count="1" manualBreakCount="1">
    <brk id="10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2:I23"/>
  <sheetViews>
    <sheetView view="pageBreakPreview" zoomScaleNormal="100" zoomScaleSheetLayoutView="100" workbookViewId="0"/>
  </sheetViews>
  <sheetFormatPr baseColWidth="10" defaultColWidth="11.42578125" defaultRowHeight="15" x14ac:dyDescent="0.25"/>
  <cols>
    <col min="1" max="1" width="2.5703125" style="163" customWidth="1"/>
    <col min="2" max="2" width="20.42578125" style="163" customWidth="1"/>
    <col min="3" max="3" width="12.42578125" style="163" customWidth="1"/>
    <col min="4" max="4" width="13.7109375" style="163" customWidth="1"/>
    <col min="5" max="5" width="11.42578125" style="163"/>
    <col min="6" max="6" width="12.7109375" style="163" bestFit="1" customWidth="1"/>
    <col min="7" max="7" width="14.42578125" style="163" bestFit="1" customWidth="1"/>
    <col min="8" max="16384" width="11.42578125" style="163"/>
  </cols>
  <sheetData>
    <row r="2" spans="1:9" x14ac:dyDescent="0.25">
      <c r="B2" s="638" t="s">
        <v>711</v>
      </c>
      <c r="C2" s="638"/>
      <c r="D2" s="638"/>
      <c r="E2" s="638"/>
      <c r="F2" s="638"/>
      <c r="G2" s="638"/>
    </row>
    <row r="3" spans="1:9" x14ac:dyDescent="0.25">
      <c r="B3" s="639" t="s">
        <v>6</v>
      </c>
      <c r="C3" s="639"/>
      <c r="D3" s="639"/>
      <c r="E3" s="639"/>
      <c r="F3" s="639"/>
      <c r="G3" s="639"/>
    </row>
    <row r="4" spans="1:9" ht="51" x14ac:dyDescent="0.25">
      <c r="B4" s="48" t="s">
        <v>7</v>
      </c>
      <c r="C4" s="155" t="s">
        <v>710</v>
      </c>
      <c r="D4" s="49" t="s">
        <v>243</v>
      </c>
      <c r="E4" s="49" t="s">
        <v>244</v>
      </c>
      <c r="F4" s="49" t="s">
        <v>245</v>
      </c>
      <c r="G4" s="49" t="s">
        <v>246</v>
      </c>
    </row>
    <row r="5" spans="1:9" x14ac:dyDescent="0.25">
      <c r="B5" s="50" t="s">
        <v>90</v>
      </c>
      <c r="C5" s="270">
        <v>1043496.8599999999</v>
      </c>
      <c r="D5" s="270">
        <v>655554.03393999999</v>
      </c>
      <c r="E5" s="270">
        <v>97044.938949999996</v>
      </c>
      <c r="F5" s="270">
        <v>-20135.248559999978</v>
      </c>
      <c r="G5" s="270">
        <v>732463.72433</v>
      </c>
      <c r="I5" s="164"/>
    </row>
    <row r="6" spans="1:9" x14ac:dyDescent="0.25">
      <c r="B6" s="104" t="s">
        <v>91</v>
      </c>
      <c r="C6" s="271">
        <v>503286</v>
      </c>
      <c r="D6" s="271">
        <v>456784.3</v>
      </c>
      <c r="E6" s="271">
        <v>130988.09999999999</v>
      </c>
      <c r="F6" s="271"/>
      <c r="G6" s="271">
        <v>1091058.4000000001</v>
      </c>
    </row>
    <row r="7" spans="1:9" x14ac:dyDescent="0.25">
      <c r="A7" s="165"/>
      <c r="B7" s="51" t="s">
        <v>311</v>
      </c>
      <c r="C7" s="272">
        <v>236791.19186999998</v>
      </c>
      <c r="D7" s="272">
        <v>198769.73394000001</v>
      </c>
      <c r="E7" s="272">
        <v>-33943.161049999995</v>
      </c>
      <c r="F7" s="272">
        <v>-39909.7739</v>
      </c>
      <c r="G7" s="272">
        <v>124916.79899000001</v>
      </c>
    </row>
    <row r="8" spans="1:9" x14ac:dyDescent="0.25">
      <c r="B8" s="105" t="s">
        <v>132</v>
      </c>
      <c r="C8" s="273">
        <v>12030.3</v>
      </c>
      <c r="D8" s="273">
        <v>10098.6</v>
      </c>
      <c r="E8" s="273">
        <v>-1724.5</v>
      </c>
      <c r="F8" s="273"/>
      <c r="G8" s="273">
        <v>8374.1</v>
      </c>
    </row>
    <row r="9" spans="1:9" ht="15.75" x14ac:dyDescent="0.25">
      <c r="B9" s="275" t="s">
        <v>316</v>
      </c>
      <c r="C9" s="270">
        <v>609762.86</v>
      </c>
      <c r="D9" s="270">
        <v>583311.74554000003</v>
      </c>
      <c r="E9" s="270">
        <v>115467.66886999999</v>
      </c>
      <c r="F9" s="270">
        <v>-10608.484560000012</v>
      </c>
      <c r="G9" s="270">
        <v>688170.92984999996</v>
      </c>
    </row>
    <row r="10" spans="1:9" x14ac:dyDescent="0.25">
      <c r="B10" s="104" t="s">
        <v>91</v>
      </c>
      <c r="C10" s="271">
        <v>470000</v>
      </c>
      <c r="D10" s="271">
        <v>459258.3</v>
      </c>
      <c r="E10" s="271">
        <v>131995.4</v>
      </c>
      <c r="F10" s="271"/>
      <c r="G10" s="271">
        <v>591253.69999999995</v>
      </c>
    </row>
    <row r="11" spans="1:9" x14ac:dyDescent="0.25">
      <c r="B11" s="51" t="s">
        <v>311</v>
      </c>
      <c r="C11" s="272">
        <v>108255.95</v>
      </c>
      <c r="D11" s="272">
        <v>124053.44554</v>
      </c>
      <c r="E11" s="272">
        <v>-16527.73113</v>
      </c>
      <c r="F11" s="272">
        <v>-10608.484560000012</v>
      </c>
      <c r="G11" s="272">
        <v>96917.229849999989</v>
      </c>
    </row>
    <row r="12" spans="1:9" x14ac:dyDescent="0.25">
      <c r="B12" s="105" t="s">
        <v>132</v>
      </c>
      <c r="C12" s="273">
        <v>5500</v>
      </c>
      <c r="D12" s="273">
        <v>6302.6</v>
      </c>
      <c r="E12" s="273">
        <v>-839.69999999999993</v>
      </c>
      <c r="F12" s="273"/>
      <c r="G12" s="273">
        <v>5462.9000000000005</v>
      </c>
    </row>
    <row r="13" spans="1:9" x14ac:dyDescent="0.25">
      <c r="B13" s="275" t="s">
        <v>149</v>
      </c>
      <c r="C13" s="270">
        <v>178485.57</v>
      </c>
      <c r="D13" s="270">
        <v>72242.288400000005</v>
      </c>
      <c r="E13" s="270">
        <v>-18422.729919999998</v>
      </c>
      <c r="F13" s="270">
        <v>-9526.7639999999665</v>
      </c>
      <c r="G13" s="270">
        <v>44292.79448000004</v>
      </c>
    </row>
    <row r="14" spans="1:9" x14ac:dyDescent="0.25">
      <c r="B14" s="104" t="s">
        <v>91</v>
      </c>
      <c r="C14" s="271">
        <v>33286</v>
      </c>
      <c r="D14" s="271">
        <v>-2474</v>
      </c>
      <c r="E14" s="271">
        <v>-1007.3</v>
      </c>
      <c r="F14" s="271"/>
      <c r="G14" s="271">
        <v>-3481.3</v>
      </c>
    </row>
    <row r="15" spans="1:9" x14ac:dyDescent="0.25">
      <c r="B15" s="51" t="s">
        <v>311</v>
      </c>
      <c r="C15" s="272">
        <v>128535.24187</v>
      </c>
      <c r="D15" s="272">
        <v>74716.288400000005</v>
      </c>
      <c r="E15" s="272">
        <v>-17415.429919999999</v>
      </c>
      <c r="F15" s="272">
        <v>-9526.7639999999665</v>
      </c>
      <c r="G15" s="272">
        <v>47774.094480000043</v>
      </c>
    </row>
    <row r="16" spans="1:9" x14ac:dyDescent="0.25">
      <c r="B16" s="166" t="s">
        <v>132</v>
      </c>
      <c r="C16" s="274">
        <v>6530.3</v>
      </c>
      <c r="D16" s="274">
        <v>3796</v>
      </c>
      <c r="E16" s="274">
        <v>-884.8</v>
      </c>
      <c r="F16" s="274"/>
      <c r="G16" s="274">
        <v>2911.2</v>
      </c>
    </row>
    <row r="17" spans="2:9" ht="31.5" customHeight="1" x14ac:dyDescent="0.25">
      <c r="B17" s="635" t="s">
        <v>723</v>
      </c>
      <c r="C17" s="635"/>
      <c r="D17" s="635"/>
      <c r="E17" s="635"/>
      <c r="F17" s="635"/>
      <c r="G17" s="635"/>
    </row>
    <row r="18" spans="2:9" ht="15.75" x14ac:dyDescent="0.25">
      <c r="B18" s="636" t="s">
        <v>312</v>
      </c>
      <c r="C18" s="636"/>
      <c r="D18" s="636"/>
      <c r="E18" s="636"/>
      <c r="F18" s="636"/>
      <c r="G18" s="636"/>
    </row>
    <row r="19" spans="2:9" ht="15" customHeight="1" x14ac:dyDescent="0.25">
      <c r="B19" s="637" t="s">
        <v>724</v>
      </c>
      <c r="C19" s="637"/>
      <c r="D19" s="637"/>
      <c r="E19" s="637"/>
      <c r="F19" s="637"/>
      <c r="G19" s="637"/>
      <c r="H19" s="167"/>
      <c r="I19" s="167"/>
    </row>
    <row r="20" spans="2:9" x14ac:dyDescent="0.25">
      <c r="H20" s="168"/>
      <c r="I20" s="167"/>
    </row>
    <row r="21" spans="2:9" x14ac:dyDescent="0.25">
      <c r="H21" s="169"/>
      <c r="I21" s="167"/>
    </row>
    <row r="22" spans="2:9" x14ac:dyDescent="0.25">
      <c r="B22" s="72" t="s">
        <v>130</v>
      </c>
      <c r="H22" s="167"/>
      <c r="I22" s="167"/>
    </row>
    <row r="23" spans="2:9" x14ac:dyDescent="0.25">
      <c r="H23" s="167"/>
    </row>
  </sheetData>
  <mergeCells count="5">
    <mergeCell ref="B17:G17"/>
    <mergeCell ref="B18:G18"/>
    <mergeCell ref="B19:G19"/>
    <mergeCell ref="B2:G2"/>
    <mergeCell ref="B3:G3"/>
  </mergeCells>
  <hyperlinks>
    <hyperlink ref="B22" location="Índice!A1" display="Volver al índice" xr:uid="{00000000-0004-0000-1000-000000000000}"/>
  </hyperlinks>
  <printOptions gridLines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Belisario Domínguez&amp;RDirección General de Finanzas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B2:N31"/>
  <sheetViews>
    <sheetView view="pageBreakPreview" zoomScaleNormal="100" zoomScaleSheetLayoutView="100" workbookViewId="0"/>
  </sheetViews>
  <sheetFormatPr baseColWidth="10" defaultColWidth="11.42578125" defaultRowHeight="15" x14ac:dyDescent="0.25"/>
  <cols>
    <col min="1" max="1" width="1.85546875" style="41" customWidth="1"/>
    <col min="2" max="2" width="19.140625" style="41" customWidth="1"/>
    <col min="3" max="3" width="12.140625" style="41" customWidth="1"/>
    <col min="4" max="5" width="10.28515625" style="41" customWidth="1"/>
    <col min="6" max="6" width="13.7109375" style="41" bestFit="1" customWidth="1"/>
    <col min="7" max="8" width="10.28515625" style="41" customWidth="1"/>
    <col min="9" max="9" width="12.140625" style="41" customWidth="1"/>
    <col min="10" max="10" width="10.28515625" style="41" customWidth="1"/>
    <col min="11" max="11" width="9.7109375" style="41" customWidth="1"/>
    <col min="12" max="16384" width="11.42578125" style="41"/>
  </cols>
  <sheetData>
    <row r="2" spans="2:12" x14ac:dyDescent="0.25">
      <c r="B2" s="641" t="s">
        <v>210</v>
      </c>
      <c r="C2" s="641"/>
      <c r="D2" s="641"/>
      <c r="E2" s="641"/>
      <c r="F2" s="641"/>
      <c r="G2" s="641"/>
      <c r="H2" s="641"/>
      <c r="I2" s="641"/>
      <c r="J2" s="641"/>
      <c r="K2" s="641"/>
      <c r="L2" s="2"/>
    </row>
    <row r="3" spans="2:12" x14ac:dyDescent="0.25">
      <c r="B3" s="642" t="s">
        <v>136</v>
      </c>
      <c r="C3" s="642"/>
      <c r="D3" s="642"/>
      <c r="E3" s="642"/>
      <c r="F3" s="642"/>
      <c r="G3" s="642"/>
      <c r="H3" s="642"/>
      <c r="I3" s="642"/>
      <c r="J3" s="642"/>
      <c r="K3" s="642"/>
      <c r="L3" s="2"/>
    </row>
    <row r="4" spans="2:12" ht="15" customHeight="1" x14ac:dyDescent="0.25">
      <c r="B4" s="643" t="s">
        <v>7</v>
      </c>
      <c r="C4" s="645" t="s">
        <v>715</v>
      </c>
      <c r="D4" s="646"/>
      <c r="E4" s="647"/>
      <c r="F4" s="646" t="s">
        <v>365</v>
      </c>
      <c r="G4" s="646"/>
      <c r="H4" s="647"/>
      <c r="I4" s="646" t="s">
        <v>716</v>
      </c>
      <c r="J4" s="646"/>
      <c r="K4" s="647"/>
      <c r="L4" s="2"/>
    </row>
    <row r="5" spans="2:12" ht="25.5" x14ac:dyDescent="0.25">
      <c r="B5" s="644"/>
      <c r="C5" s="180" t="s">
        <v>86</v>
      </c>
      <c r="D5" s="181" t="s">
        <v>94</v>
      </c>
      <c r="E5" s="182" t="s">
        <v>317</v>
      </c>
      <c r="F5" s="180" t="s">
        <v>86</v>
      </c>
      <c r="G5" s="181" t="s">
        <v>94</v>
      </c>
      <c r="H5" s="182" t="s">
        <v>317</v>
      </c>
      <c r="I5" s="180" t="s">
        <v>86</v>
      </c>
      <c r="J5" s="181" t="s">
        <v>94</v>
      </c>
      <c r="K5" s="182" t="s">
        <v>317</v>
      </c>
      <c r="L5" s="2"/>
    </row>
    <row r="6" spans="2:12" x14ac:dyDescent="0.25">
      <c r="B6" s="46" t="s">
        <v>95</v>
      </c>
      <c r="C6" s="464">
        <v>10286748.6</v>
      </c>
      <c r="D6" s="276">
        <v>46.925939001413496</v>
      </c>
      <c r="E6" s="276">
        <v>100</v>
      </c>
      <c r="F6" s="276">
        <v>11019212.300000001</v>
      </c>
      <c r="G6" s="464">
        <v>46.80514500875627</v>
      </c>
      <c r="H6" s="276">
        <v>100</v>
      </c>
      <c r="I6" s="464">
        <v>732463.70000000112</v>
      </c>
      <c r="J6" s="280">
        <v>-0.12079399265722657</v>
      </c>
      <c r="K6" s="465"/>
      <c r="L6" s="170"/>
    </row>
    <row r="7" spans="2:12" ht="15.75" customHeight="1" x14ac:dyDescent="0.25">
      <c r="B7" s="99" t="s">
        <v>91</v>
      </c>
      <c r="C7" s="466">
        <v>6448500.7999999998</v>
      </c>
      <c r="D7" s="277">
        <v>29.416676440538865</v>
      </c>
      <c r="E7" s="277">
        <v>62.687454031879419</v>
      </c>
      <c r="F7" s="277">
        <v>7036273.2000000002</v>
      </c>
      <c r="G7" s="466">
        <v>29.88723499294278</v>
      </c>
      <c r="H7" s="277">
        <v>63.85459330881573</v>
      </c>
      <c r="I7" s="466">
        <v>587772.40000000037</v>
      </c>
      <c r="J7" s="281">
        <v>0.47055855240391509</v>
      </c>
      <c r="K7" s="467">
        <v>-1.1671392769363109</v>
      </c>
      <c r="L7" s="5"/>
    </row>
    <row r="8" spans="2:12" x14ac:dyDescent="0.25">
      <c r="B8" s="47" t="s">
        <v>92</v>
      </c>
      <c r="C8" s="468">
        <v>3838247.8</v>
      </c>
      <c r="D8" s="278">
        <v>17.509262560874632</v>
      </c>
      <c r="E8" s="278">
        <v>37.312545968120574</v>
      </c>
      <c r="F8" s="278">
        <v>3982939.1</v>
      </c>
      <c r="G8" s="468">
        <v>16.91791001581349</v>
      </c>
      <c r="H8" s="278">
        <v>36.14540669118427</v>
      </c>
      <c r="I8" s="468">
        <v>144691.30000000028</v>
      </c>
      <c r="J8" s="282">
        <v>-0.59135254506114165</v>
      </c>
      <c r="K8" s="469">
        <v>1.1671392769363038</v>
      </c>
      <c r="L8" s="171"/>
    </row>
    <row r="9" spans="2:12" ht="15.75" customHeight="1" x14ac:dyDescent="0.25">
      <c r="B9" s="100" t="s">
        <v>313</v>
      </c>
      <c r="C9" s="279">
        <v>193981.2</v>
      </c>
      <c r="D9" s="470"/>
      <c r="E9" s="471"/>
      <c r="F9" s="279">
        <v>202355.3</v>
      </c>
      <c r="G9" s="470"/>
      <c r="H9" s="470"/>
      <c r="I9" s="287">
        <v>8374.0999999999767</v>
      </c>
      <c r="J9" s="288"/>
      <c r="K9" s="288"/>
      <c r="L9" s="2"/>
    </row>
    <row r="10" spans="2:12" ht="15" customHeight="1" x14ac:dyDescent="0.25">
      <c r="B10" s="46" t="s">
        <v>96</v>
      </c>
      <c r="C10" s="464">
        <v>10090560.1</v>
      </c>
      <c r="D10" s="276">
        <v>46.030969177442216</v>
      </c>
      <c r="E10" s="276">
        <v>100</v>
      </c>
      <c r="F10" s="276">
        <v>10829906.6</v>
      </c>
      <c r="G10" s="464">
        <v>46.001051168084544</v>
      </c>
      <c r="H10" s="276">
        <v>100</v>
      </c>
      <c r="I10" s="464">
        <v>739346.5</v>
      </c>
      <c r="J10" s="280">
        <v>-2.9918009357672304E-2</v>
      </c>
      <c r="K10" s="465"/>
      <c r="L10" s="2"/>
    </row>
    <row r="11" spans="2:12" x14ac:dyDescent="0.25">
      <c r="B11" s="99" t="s">
        <v>91</v>
      </c>
      <c r="C11" s="466">
        <v>6284707</v>
      </c>
      <c r="D11" s="277">
        <v>28.669484284252501</v>
      </c>
      <c r="E11" s="277">
        <v>62.283034219279862</v>
      </c>
      <c r="F11" s="277">
        <v>6867594.7000000002</v>
      </c>
      <c r="G11" s="466">
        <v>29.170757132509916</v>
      </c>
      <c r="H11" s="277">
        <v>63.413240332100372</v>
      </c>
      <c r="I11" s="466">
        <v>582887.70000000019</v>
      </c>
      <c r="J11" s="281">
        <v>0.50127284825741469</v>
      </c>
      <c r="K11" s="467">
        <v>-1.1302061128205096</v>
      </c>
      <c r="L11" s="1"/>
    </row>
    <row r="12" spans="2:12" x14ac:dyDescent="0.25">
      <c r="B12" s="47" t="s">
        <v>92</v>
      </c>
      <c r="C12" s="468">
        <v>3805853.1</v>
      </c>
      <c r="D12" s="278">
        <v>17.361484893189715</v>
      </c>
      <c r="E12" s="278">
        <v>37.716965780720138</v>
      </c>
      <c r="F12" s="278">
        <v>3962311.9</v>
      </c>
      <c r="G12" s="468">
        <v>16.830294035574628</v>
      </c>
      <c r="H12" s="278">
        <v>36.586759667899635</v>
      </c>
      <c r="I12" s="468">
        <v>156458.79999999981</v>
      </c>
      <c r="J12" s="282">
        <v>-0.531190857615087</v>
      </c>
      <c r="K12" s="469">
        <v>1.1302061128205025</v>
      </c>
      <c r="L12" s="1"/>
    </row>
    <row r="13" spans="2:12" ht="15.75" customHeight="1" x14ac:dyDescent="0.25">
      <c r="B13" s="101" t="s">
        <v>313</v>
      </c>
      <c r="C13" s="279">
        <v>192344</v>
      </c>
      <c r="D13" s="470"/>
      <c r="E13" s="471"/>
      <c r="F13" s="279">
        <v>201307.3</v>
      </c>
      <c r="G13" s="470"/>
      <c r="H13" s="470"/>
      <c r="I13" s="287">
        <v>8963.2999999999884</v>
      </c>
      <c r="J13" s="288"/>
      <c r="K13" s="288"/>
      <c r="L13" s="168"/>
    </row>
    <row r="14" spans="2:12" x14ac:dyDescent="0.25">
      <c r="B14" s="46" t="s">
        <v>97</v>
      </c>
      <c r="C14" s="464">
        <v>196188.58523999999</v>
      </c>
      <c r="D14" s="262">
        <v>0.89497021281786282</v>
      </c>
      <c r="E14" s="262">
        <v>100</v>
      </c>
      <c r="F14" s="276">
        <v>189306.17920000001</v>
      </c>
      <c r="G14" s="262">
        <v>0.80409587611898548</v>
      </c>
      <c r="H14" s="262">
        <v>100</v>
      </c>
      <c r="I14" s="464">
        <v>-6882.4060399999726</v>
      </c>
      <c r="J14" s="280">
        <v>-9.0874336698877345E-2</v>
      </c>
      <c r="K14" s="465"/>
      <c r="L14" s="169"/>
    </row>
    <row r="15" spans="2:12" x14ac:dyDescent="0.25">
      <c r="B15" s="99" t="s">
        <v>98</v>
      </c>
      <c r="C15" s="466">
        <v>163793.79999999999</v>
      </c>
      <c r="D15" s="207">
        <v>0.7471921562863626</v>
      </c>
      <c r="E15" s="207">
        <v>83.487935753055638</v>
      </c>
      <c r="F15" s="277">
        <v>168678.5</v>
      </c>
      <c r="G15" s="207">
        <v>0.71647786043286366</v>
      </c>
      <c r="H15" s="207">
        <v>89.103536246322378</v>
      </c>
      <c r="I15" s="466">
        <v>4884.7000000000116</v>
      </c>
      <c r="J15" s="281">
        <v>-3.0714295853498941E-2</v>
      </c>
      <c r="K15" s="467">
        <v>5.61560049326674</v>
      </c>
      <c r="L15" s="1"/>
    </row>
    <row r="16" spans="2:12" x14ac:dyDescent="0.25">
      <c r="B16" s="39" t="s">
        <v>99</v>
      </c>
      <c r="C16" s="468">
        <v>32394.785240000001</v>
      </c>
      <c r="D16" s="202">
        <v>0.14777805653150017</v>
      </c>
      <c r="E16" s="202">
        <v>16.512064246944362</v>
      </c>
      <c r="F16" s="278">
        <v>20627.679199999999</v>
      </c>
      <c r="G16" s="202">
        <v>8.7618015686121722E-2</v>
      </c>
      <c r="H16" s="202">
        <v>10.896463753677619</v>
      </c>
      <c r="I16" s="468">
        <v>-11767.106040000002</v>
      </c>
      <c r="J16" s="282">
        <v>-6.0160040845378446E-2</v>
      </c>
      <c r="K16" s="469">
        <v>-5.6156004932667436</v>
      </c>
      <c r="L16" s="2"/>
    </row>
    <row r="17" spans="2:14" ht="15" customHeight="1" thickBot="1" x14ac:dyDescent="0.3">
      <c r="B17" s="102" t="s">
        <v>313</v>
      </c>
      <c r="C17" s="283">
        <v>1637.2</v>
      </c>
      <c r="D17" s="472"/>
      <c r="E17" s="473"/>
      <c r="F17" s="283">
        <v>1048</v>
      </c>
      <c r="G17" s="472"/>
      <c r="H17" s="472"/>
      <c r="I17" s="474">
        <v>-589.20000000000005</v>
      </c>
      <c r="J17" s="475"/>
      <c r="K17" s="475"/>
      <c r="L17" s="2"/>
    </row>
    <row r="18" spans="2:14" ht="15.75" thickTop="1" x14ac:dyDescent="0.25">
      <c r="B18" s="93" t="s">
        <v>19</v>
      </c>
      <c r="C18" s="284"/>
      <c r="D18" s="285"/>
      <c r="E18" s="285"/>
      <c r="F18" s="284"/>
      <c r="G18" s="285"/>
      <c r="H18" s="285"/>
      <c r="I18" s="284"/>
      <c r="J18" s="286"/>
      <c r="K18" s="285"/>
      <c r="L18" s="2"/>
    </row>
    <row r="19" spans="2:14" x14ac:dyDescent="0.25">
      <c r="B19" s="103" t="s">
        <v>95</v>
      </c>
      <c r="C19" s="287">
        <v>10286748.610040002</v>
      </c>
      <c r="D19" s="470">
        <v>46.925939047213831</v>
      </c>
      <c r="E19" s="470">
        <v>100.0000000976013</v>
      </c>
      <c r="F19" s="470">
        <v>11019212.33437</v>
      </c>
      <c r="G19" s="476">
        <v>46.805145154746093</v>
      </c>
      <c r="H19" s="470">
        <v>100.00000031190976</v>
      </c>
      <c r="I19" s="476">
        <v>732463.72432999872</v>
      </c>
      <c r="J19" s="332">
        <v>-0.12079389246773786</v>
      </c>
      <c r="K19" s="477"/>
      <c r="L19" s="2"/>
    </row>
    <row r="20" spans="2:14" ht="15" customHeight="1" x14ac:dyDescent="0.25">
      <c r="B20" s="51" t="s">
        <v>314</v>
      </c>
      <c r="C20" s="478">
        <v>9677045.5682900008</v>
      </c>
      <c r="D20" s="479">
        <v>44.14460464713558</v>
      </c>
      <c r="E20" s="480">
        <v>94.072927652669577</v>
      </c>
      <c r="F20" s="479">
        <v>10365166.221340001</v>
      </c>
      <c r="G20" s="481">
        <v>44.027022515001455</v>
      </c>
      <c r="H20" s="479">
        <v>94.06449335167089</v>
      </c>
      <c r="I20" s="481">
        <v>688120.65304999985</v>
      </c>
      <c r="J20" s="480">
        <v>-0.11758213213412461</v>
      </c>
      <c r="K20" s="482">
        <v>8.4343009986866946E-3</v>
      </c>
      <c r="L20" s="2"/>
    </row>
    <row r="21" spans="2:14" x14ac:dyDescent="0.25">
      <c r="B21" s="172" t="s">
        <v>315</v>
      </c>
      <c r="C21" s="289">
        <v>609703.04175000009</v>
      </c>
      <c r="D21" s="483">
        <v>2.7813344000782494</v>
      </c>
      <c r="E21" s="336">
        <v>5.927072444931726</v>
      </c>
      <c r="F21" s="484">
        <v>654046.11302999989</v>
      </c>
      <c r="G21" s="336">
        <v>2.7781226397446339</v>
      </c>
      <c r="H21" s="485">
        <v>5.9355069602388895</v>
      </c>
      <c r="I21" s="486">
        <v>44343.0712799998</v>
      </c>
      <c r="J21" s="336">
        <v>-3.2117603336154765E-3</v>
      </c>
      <c r="K21" s="487">
        <v>-8.4345153071634371E-3</v>
      </c>
      <c r="L21" s="2"/>
    </row>
    <row r="22" spans="2:14" x14ac:dyDescent="0.25">
      <c r="B22" s="94" t="s">
        <v>247</v>
      </c>
      <c r="C22" s="95"/>
      <c r="D22" s="95"/>
      <c r="E22" s="95"/>
      <c r="F22" s="95"/>
      <c r="G22" s="95"/>
      <c r="H22" s="95"/>
      <c r="I22" s="95"/>
      <c r="J22" s="95"/>
      <c r="K22" s="95"/>
      <c r="L22" s="2"/>
    </row>
    <row r="23" spans="2:14" ht="15" customHeight="1" x14ac:dyDescent="0.25">
      <c r="B23" s="640" t="s">
        <v>725</v>
      </c>
      <c r="C23" s="640"/>
      <c r="D23" s="640"/>
      <c r="E23" s="640"/>
      <c r="F23" s="640"/>
      <c r="G23" s="640"/>
      <c r="H23" s="640"/>
      <c r="I23" s="640"/>
      <c r="J23" s="640"/>
      <c r="K23" s="96"/>
      <c r="L23" s="2"/>
    </row>
    <row r="24" spans="2:14" ht="15" customHeight="1" x14ac:dyDescent="0.25">
      <c r="B24" s="635" t="s">
        <v>318</v>
      </c>
      <c r="C24" s="635"/>
      <c r="D24" s="635"/>
      <c r="E24" s="635"/>
      <c r="F24" s="635"/>
      <c r="G24" s="635"/>
      <c r="H24" s="635"/>
      <c r="I24" s="635"/>
      <c r="J24" s="635"/>
      <c r="K24" s="96"/>
      <c r="L24" s="2"/>
    </row>
    <row r="25" spans="2:14" x14ac:dyDescent="0.25">
      <c r="B25" s="97" t="s">
        <v>726</v>
      </c>
      <c r="C25" s="96"/>
      <c r="D25" s="96"/>
      <c r="E25" s="96"/>
      <c r="F25" s="96"/>
      <c r="G25" s="96"/>
      <c r="H25" s="96"/>
      <c r="I25" s="98"/>
      <c r="J25" s="96"/>
      <c r="K25" s="96"/>
      <c r="L25" s="2"/>
      <c r="M25" s="2"/>
      <c r="N25" s="2"/>
    </row>
    <row r="26" spans="2:14" x14ac:dyDescent="0.25">
      <c r="B26" s="97"/>
      <c r="C26" s="96"/>
      <c r="D26" s="96"/>
      <c r="E26" s="96"/>
      <c r="F26" s="96"/>
      <c r="G26" s="96"/>
      <c r="H26" s="96"/>
      <c r="I26" s="98"/>
      <c r="J26" s="96"/>
      <c r="K26" s="96"/>
      <c r="L26" s="2"/>
      <c r="M26" s="2"/>
      <c r="N26" s="2"/>
    </row>
    <row r="27" spans="2:14" x14ac:dyDescent="0.2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x14ac:dyDescent="0.25">
      <c r="B28" s="72" t="s">
        <v>130</v>
      </c>
      <c r="C28" s="2"/>
      <c r="D28" s="2"/>
      <c r="E28" s="2"/>
      <c r="F28" s="5"/>
      <c r="G28" s="5"/>
      <c r="H28" s="2"/>
      <c r="I28" s="2"/>
      <c r="J28" s="2"/>
      <c r="K28" s="2"/>
      <c r="L28" s="2"/>
      <c r="M28" s="2"/>
      <c r="N28" s="2"/>
    </row>
    <row r="29" spans="2:14" x14ac:dyDescent="0.25">
      <c r="D29" s="2"/>
      <c r="E29" s="2"/>
      <c r="F29" s="5"/>
      <c r="G29" s="173"/>
    </row>
    <row r="30" spans="2:14" x14ac:dyDescent="0.25">
      <c r="D30" s="2"/>
      <c r="E30" s="2"/>
      <c r="F30" s="2"/>
      <c r="G30" s="173"/>
    </row>
    <row r="31" spans="2:14" x14ac:dyDescent="0.25">
      <c r="D31" s="2"/>
      <c r="E31" s="2"/>
      <c r="F31" s="2"/>
    </row>
  </sheetData>
  <mergeCells count="8">
    <mergeCell ref="B23:J23"/>
    <mergeCell ref="B24:J24"/>
    <mergeCell ref="B2:K2"/>
    <mergeCell ref="B3:K3"/>
    <mergeCell ref="B4:B5"/>
    <mergeCell ref="C4:E4"/>
    <mergeCell ref="F4:H4"/>
    <mergeCell ref="I4:K4"/>
  </mergeCells>
  <hyperlinks>
    <hyperlink ref="B28" location="Índice!A1" display="Volver al índice" xr:uid="{00000000-0004-0000-1100-000000000000}"/>
  </hyperlinks>
  <printOptions gridLines="1"/>
  <pageMargins left="0.70866141732283472" right="0.70866141732283472" top="0.74803149606299213" bottom="0.74803149606299213" header="0.31496062992125984" footer="0.31496062992125984"/>
  <pageSetup scale="74" orientation="portrait" r:id="rId1"/>
  <headerFooter>
    <oddHeader>&amp;LInstituto Belisario Domínguez&amp;RDirección General de Finanzas</oddHeader>
  </headerFooter>
  <colBreaks count="1" manualBreakCount="1">
    <brk id="11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</sheetPr>
  <dimension ref="B1:M44"/>
  <sheetViews>
    <sheetView view="pageBreakPreview" zoomScaleNormal="82" zoomScaleSheetLayoutView="100" workbookViewId="0"/>
  </sheetViews>
  <sheetFormatPr baseColWidth="10" defaultColWidth="12.42578125" defaultRowHeight="15" x14ac:dyDescent="0.25"/>
  <cols>
    <col min="1" max="1" width="1" style="233" customWidth="1"/>
    <col min="2" max="2" width="38.5703125" style="2" customWidth="1"/>
    <col min="3" max="4" width="15.140625" style="2" customWidth="1"/>
    <col min="5" max="5" width="14.42578125" style="2" customWidth="1"/>
    <col min="6" max="6" width="29.28515625" style="41" customWidth="1"/>
    <col min="7" max="7" width="11.42578125" style="233" customWidth="1"/>
    <col min="8" max="8" width="6.28515625" style="233" customWidth="1"/>
    <col min="9" max="9" width="11.42578125" style="233" customWidth="1"/>
    <col min="10" max="10" width="26.85546875" style="233" customWidth="1"/>
    <col min="11" max="12" width="11.42578125" style="233" customWidth="1"/>
    <col min="13" max="13" width="12.5703125" style="233" customWidth="1"/>
    <col min="14" max="16384" width="12.42578125" style="233"/>
  </cols>
  <sheetData>
    <row r="1" spans="2:13" ht="3" customHeight="1" x14ac:dyDescent="0.25"/>
    <row r="2" spans="2:13" ht="14.1" customHeight="1" x14ac:dyDescent="0.25">
      <c r="B2" s="650" t="s">
        <v>717</v>
      </c>
      <c r="C2" s="650"/>
      <c r="D2" s="650"/>
      <c r="E2" s="650"/>
    </row>
    <row r="3" spans="2:13" ht="14.1" customHeight="1" x14ac:dyDescent="0.25">
      <c r="B3" s="651" t="s">
        <v>720</v>
      </c>
      <c r="C3" s="651"/>
      <c r="D3" s="651"/>
      <c r="E3" s="651"/>
    </row>
    <row r="4" spans="2:13" ht="14.1" customHeight="1" x14ac:dyDescent="0.25">
      <c r="B4" s="652" t="s">
        <v>329</v>
      </c>
      <c r="C4" s="652"/>
      <c r="D4" s="652"/>
      <c r="E4" s="652"/>
      <c r="G4" s="358"/>
    </row>
    <row r="5" spans="2:13" ht="14.1" customHeight="1" x14ac:dyDescent="0.25">
      <c r="B5" s="651" t="s">
        <v>330</v>
      </c>
      <c r="C5" s="651"/>
      <c r="D5" s="651"/>
      <c r="E5" s="651"/>
    </row>
    <row r="6" spans="2:13" ht="7.5" customHeight="1" x14ac:dyDescent="0.25">
      <c r="B6" s="359"/>
      <c r="C6" s="359"/>
      <c r="D6" s="359"/>
      <c r="E6" s="359"/>
    </row>
    <row r="7" spans="2:13" ht="12.95" customHeight="1" x14ac:dyDescent="0.25">
      <c r="B7" s="653" t="s">
        <v>7</v>
      </c>
      <c r="C7" s="654" t="s">
        <v>718</v>
      </c>
      <c r="D7" s="654"/>
      <c r="E7" s="655" t="s">
        <v>331</v>
      </c>
      <c r="H7" s="649" t="s">
        <v>332</v>
      </c>
      <c r="I7" s="649"/>
      <c r="J7" s="649"/>
      <c r="K7" s="649"/>
      <c r="L7" s="649"/>
      <c r="M7" s="649"/>
    </row>
    <row r="8" spans="2:13" ht="12.95" customHeight="1" x14ac:dyDescent="0.25">
      <c r="B8" s="653"/>
      <c r="C8" s="654"/>
      <c r="D8" s="654"/>
      <c r="E8" s="655"/>
      <c r="H8" s="360" t="s">
        <v>330</v>
      </c>
      <c r="I8" s="360"/>
      <c r="J8" s="360"/>
      <c r="K8" s="360"/>
      <c r="L8" s="360"/>
      <c r="M8" s="361"/>
    </row>
    <row r="9" spans="2:13" x14ac:dyDescent="0.25">
      <c r="B9" s="653"/>
      <c r="C9" s="392" t="s">
        <v>229</v>
      </c>
      <c r="D9" s="392" t="s">
        <v>333</v>
      </c>
      <c r="E9" s="655"/>
      <c r="H9" s="395"/>
      <c r="I9" s="395"/>
      <c r="J9" s="395"/>
      <c r="K9" s="395"/>
    </row>
    <row r="10" spans="2:13" ht="17.100000000000001" customHeight="1" x14ac:dyDescent="0.25">
      <c r="B10" s="653"/>
      <c r="C10" s="393" t="s">
        <v>334</v>
      </c>
      <c r="D10" s="393" t="s">
        <v>335</v>
      </c>
      <c r="E10" s="394" t="s">
        <v>336</v>
      </c>
      <c r="H10" s="659" t="s">
        <v>7</v>
      </c>
      <c r="I10" s="660"/>
      <c r="J10" s="661"/>
      <c r="K10" s="396" t="s">
        <v>337</v>
      </c>
    </row>
    <row r="11" spans="2:13" ht="4.5" customHeight="1" x14ac:dyDescent="0.25">
      <c r="B11" s="363"/>
      <c r="C11" s="366"/>
      <c r="D11" s="366"/>
      <c r="E11" s="367"/>
      <c r="H11" s="364"/>
      <c r="I11" s="365"/>
      <c r="J11" s="366"/>
      <c r="K11" s="366"/>
      <c r="L11" s="368"/>
      <c r="M11" s="368"/>
    </row>
    <row r="12" spans="2:13" ht="12.95" customHeight="1" x14ac:dyDescent="0.25">
      <c r="B12" s="290" t="s">
        <v>26</v>
      </c>
      <c r="C12" s="372">
        <v>4778291.5</v>
      </c>
      <c r="D12" s="372">
        <v>5113103.0999999996</v>
      </c>
      <c r="E12" s="372">
        <v>334811.59999999963</v>
      </c>
      <c r="F12" s="41">
        <f>E12/$E$12*100</f>
        <v>100</v>
      </c>
      <c r="H12" s="369" t="s">
        <v>338</v>
      </c>
      <c r="I12" s="370"/>
      <c r="J12" s="371"/>
      <c r="K12" s="372">
        <v>164854.29999999999</v>
      </c>
      <c r="L12" s="461"/>
      <c r="M12" s="368"/>
    </row>
    <row r="13" spans="2:13" ht="12.95" customHeight="1" x14ac:dyDescent="0.25">
      <c r="B13" s="291" t="s">
        <v>230</v>
      </c>
      <c r="C13" s="372">
        <v>111985.9</v>
      </c>
      <c r="D13" s="372">
        <v>138759.5</v>
      </c>
      <c r="E13" s="372">
        <v>26773.600000000006</v>
      </c>
      <c r="F13" s="89">
        <f t="shared" ref="F13:F15" si="0">E13/$E$12*100</f>
        <v>7.9966166046815692</v>
      </c>
      <c r="H13" s="369" t="s">
        <v>339</v>
      </c>
      <c r="I13" s="370"/>
      <c r="J13" s="371"/>
      <c r="K13" s="372">
        <v>47651.3</v>
      </c>
      <c r="L13" s="368"/>
      <c r="M13" s="368"/>
    </row>
    <row r="14" spans="2:13" ht="12.95" customHeight="1" x14ac:dyDescent="0.25">
      <c r="B14" s="291" t="s">
        <v>228</v>
      </c>
      <c r="C14" s="372">
        <v>31.7</v>
      </c>
      <c r="D14" s="372">
        <v>14438</v>
      </c>
      <c r="E14" s="372">
        <v>14406.3</v>
      </c>
      <c r="F14" s="89">
        <f t="shared" si="0"/>
        <v>4.3028079074918599</v>
      </c>
      <c r="H14" s="369" t="s">
        <v>340</v>
      </c>
      <c r="I14" s="370"/>
      <c r="J14" s="371"/>
      <c r="K14" s="372">
        <v>83384.600000000006</v>
      </c>
      <c r="L14" s="368"/>
      <c r="M14" s="368"/>
    </row>
    <row r="15" spans="2:13" ht="12.95" customHeight="1" x14ac:dyDescent="0.25">
      <c r="B15" s="291" t="s">
        <v>227</v>
      </c>
      <c r="C15" s="372">
        <v>4666273.9000000004</v>
      </c>
      <c r="D15" s="372">
        <v>4959905.7</v>
      </c>
      <c r="E15" s="372">
        <v>293631.79999999981</v>
      </c>
      <c r="F15" s="89">
        <f t="shared" si="0"/>
        <v>87.700605355370044</v>
      </c>
      <c r="H15" s="373"/>
      <c r="I15" s="374" t="s">
        <v>341</v>
      </c>
      <c r="J15" s="375"/>
      <c r="K15" s="376">
        <v>43419.199999999997</v>
      </c>
      <c r="L15" s="368"/>
      <c r="M15" s="368"/>
    </row>
    <row r="16" spans="2:13" ht="12.95" customHeight="1" x14ac:dyDescent="0.25">
      <c r="B16" s="293" t="s">
        <v>342</v>
      </c>
      <c r="C16" s="372">
        <v>3446619.1</v>
      </c>
      <c r="D16" s="372">
        <v>3611473.5</v>
      </c>
      <c r="E16" s="372">
        <v>164854.39999999991</v>
      </c>
      <c r="H16" s="369"/>
      <c r="I16" s="374" t="s">
        <v>343</v>
      </c>
      <c r="J16" s="371"/>
      <c r="K16" s="376">
        <v>8824.9</v>
      </c>
      <c r="L16" s="368"/>
      <c r="M16" s="368"/>
    </row>
    <row r="17" spans="2:13" ht="12.95" customHeight="1" x14ac:dyDescent="0.25">
      <c r="B17" s="294" t="s">
        <v>15</v>
      </c>
      <c r="C17" s="376">
        <v>2952743</v>
      </c>
      <c r="D17" s="376">
        <v>3056636.8</v>
      </c>
      <c r="E17" s="376">
        <v>103893.79999999981</v>
      </c>
      <c r="F17" s="89">
        <f>F14+F13</f>
        <v>12.299424512173429</v>
      </c>
      <c r="H17" s="369"/>
      <c r="I17" s="374" t="s">
        <v>344</v>
      </c>
      <c r="J17" s="371"/>
      <c r="K17" s="376">
        <v>31140.5</v>
      </c>
      <c r="L17" s="368"/>
      <c r="M17" s="368"/>
    </row>
    <row r="18" spans="2:13" ht="12.95" customHeight="1" x14ac:dyDescent="0.25">
      <c r="B18" s="294" t="s">
        <v>226</v>
      </c>
      <c r="C18" s="376">
        <v>493876.1</v>
      </c>
      <c r="D18" s="376">
        <v>554836.69999999995</v>
      </c>
      <c r="E18" s="376">
        <v>60960.599999999977</v>
      </c>
      <c r="H18" s="369" t="s">
        <v>345</v>
      </c>
      <c r="I18" s="374"/>
      <c r="J18" s="375"/>
      <c r="K18" s="372">
        <v>33818.400000000001</v>
      </c>
      <c r="L18" s="368"/>
      <c r="M18" s="368"/>
    </row>
    <row r="19" spans="2:13" ht="12.95" customHeight="1" x14ac:dyDescent="0.25">
      <c r="B19" s="295" t="s">
        <v>17</v>
      </c>
      <c r="C19" s="376">
        <v>46367.4</v>
      </c>
      <c r="D19" s="376">
        <v>21818.5</v>
      </c>
      <c r="E19" s="376">
        <v>-24548.9</v>
      </c>
      <c r="H19" s="369"/>
      <c r="I19" s="374" t="s">
        <v>346</v>
      </c>
      <c r="J19" s="375"/>
      <c r="K19" s="376">
        <v>21982</v>
      </c>
      <c r="L19" s="368"/>
      <c r="M19" s="368"/>
    </row>
    <row r="20" spans="2:13" ht="12.95" customHeight="1" x14ac:dyDescent="0.25">
      <c r="B20" s="295" t="s">
        <v>225</v>
      </c>
      <c r="C20" s="376">
        <v>6322.9</v>
      </c>
      <c r="D20" s="376">
        <v>8606.5</v>
      </c>
      <c r="E20" s="376">
        <v>2283.6000000000004</v>
      </c>
      <c r="H20" s="369"/>
      <c r="I20" s="374" t="s">
        <v>347</v>
      </c>
      <c r="J20" s="375"/>
      <c r="K20" s="376">
        <v>8454.6</v>
      </c>
      <c r="L20" s="368"/>
      <c r="M20" s="368"/>
    </row>
    <row r="21" spans="2:13" ht="12.95" customHeight="1" x14ac:dyDescent="0.25">
      <c r="B21" s="295" t="s">
        <v>217</v>
      </c>
      <c r="C21" s="376">
        <v>4473.8</v>
      </c>
      <c r="D21" s="376">
        <v>2745.8</v>
      </c>
      <c r="E21" s="376">
        <v>-1728</v>
      </c>
      <c r="H21" s="369"/>
      <c r="I21" s="374" t="s">
        <v>348</v>
      </c>
      <c r="J21" s="375"/>
      <c r="K21" s="376">
        <v>3381.8</v>
      </c>
      <c r="L21" s="368"/>
      <c r="M21" s="368"/>
    </row>
    <row r="22" spans="2:13" ht="12.95" customHeight="1" x14ac:dyDescent="0.25">
      <c r="B22" s="295" t="s">
        <v>219</v>
      </c>
      <c r="C22" s="376">
        <v>436712</v>
      </c>
      <c r="D22" s="376">
        <v>521665.9</v>
      </c>
      <c r="E22" s="376">
        <v>84953.900000000023</v>
      </c>
      <c r="H22" s="377"/>
      <c r="I22" s="378"/>
      <c r="J22" s="379"/>
      <c r="K22" s="379"/>
      <c r="L22" s="368"/>
      <c r="M22" s="368"/>
    </row>
    <row r="23" spans="2:13" ht="12.95" customHeight="1" x14ac:dyDescent="0.25">
      <c r="B23" s="293" t="s">
        <v>224</v>
      </c>
      <c r="C23" s="372">
        <v>26281.7</v>
      </c>
      <c r="D23" s="372">
        <v>106957.9</v>
      </c>
      <c r="E23" s="372">
        <v>80676.2</v>
      </c>
      <c r="H23" s="380" t="s">
        <v>349</v>
      </c>
      <c r="I23" s="365"/>
      <c r="J23" s="365"/>
      <c r="K23" s="365"/>
      <c r="L23" s="368"/>
      <c r="M23" s="368"/>
    </row>
    <row r="24" spans="2:13" ht="12.95" customHeight="1" x14ac:dyDescent="0.25">
      <c r="B24" s="294" t="s">
        <v>223</v>
      </c>
      <c r="C24" s="376">
        <v>4726.8999999999996</v>
      </c>
      <c r="D24" s="376">
        <v>5694.4</v>
      </c>
      <c r="E24" s="376">
        <v>967.5</v>
      </c>
      <c r="H24" s="448" t="s">
        <v>350</v>
      </c>
      <c r="I24" s="448"/>
      <c r="J24" s="448"/>
      <c r="K24" s="448"/>
      <c r="L24" s="365"/>
      <c r="M24" s="381"/>
    </row>
    <row r="25" spans="2:13" ht="12.95" customHeight="1" x14ac:dyDescent="0.25">
      <c r="B25" s="294" t="s">
        <v>222</v>
      </c>
      <c r="C25" s="376">
        <v>36.1</v>
      </c>
      <c r="D25" s="376">
        <v>79.400000000000006</v>
      </c>
      <c r="E25" s="376">
        <v>43.300000000000004</v>
      </c>
      <c r="H25" s="380" t="s">
        <v>719</v>
      </c>
      <c r="I25" s="41"/>
      <c r="J25" s="41"/>
      <c r="K25" s="41"/>
      <c r="L25" s="448"/>
      <c r="M25" s="448"/>
    </row>
    <row r="26" spans="2:13" ht="12.95" customHeight="1" x14ac:dyDescent="0.25">
      <c r="B26" s="294" t="s">
        <v>267</v>
      </c>
      <c r="C26" s="376">
        <v>32.1</v>
      </c>
      <c r="D26" s="376">
        <v>42487.199999999997</v>
      </c>
      <c r="E26" s="376">
        <v>42455.1</v>
      </c>
      <c r="L26" s="41"/>
      <c r="M26" s="362"/>
    </row>
    <row r="27" spans="2:13" ht="12.95" customHeight="1" x14ac:dyDescent="0.25">
      <c r="B27" s="294" t="s">
        <v>221</v>
      </c>
      <c r="C27" s="376">
        <v>104.2</v>
      </c>
      <c r="D27" s="376">
        <v>1202.0999999999999</v>
      </c>
      <c r="E27" s="376">
        <v>1097.8999999999999</v>
      </c>
    </row>
    <row r="28" spans="2:13" ht="12.95" customHeight="1" x14ac:dyDescent="0.25">
      <c r="B28" s="294" t="s">
        <v>220</v>
      </c>
      <c r="C28" s="376">
        <v>1300.9000000000001</v>
      </c>
      <c r="D28" s="376">
        <v>37413.199999999997</v>
      </c>
      <c r="E28" s="376">
        <v>36112.299999999996</v>
      </c>
    </row>
    <row r="29" spans="2:13" ht="12.95" customHeight="1" x14ac:dyDescent="0.25">
      <c r="B29" s="294" t="s">
        <v>219</v>
      </c>
      <c r="C29" s="376">
        <v>20081.5</v>
      </c>
      <c r="D29" s="376">
        <v>20081.5</v>
      </c>
      <c r="E29" s="376">
        <v>0</v>
      </c>
      <c r="J29" s="382"/>
      <c r="K29" s="382"/>
      <c r="L29" s="382"/>
    </row>
    <row r="30" spans="2:13" ht="12.95" customHeight="1" x14ac:dyDescent="0.25">
      <c r="B30" s="293" t="s">
        <v>218</v>
      </c>
      <c r="C30" s="372">
        <v>1193373.1000000001</v>
      </c>
      <c r="D30" s="372">
        <v>1241474.3</v>
      </c>
      <c r="E30" s="372">
        <v>48101.199999999953</v>
      </c>
      <c r="J30" s="657" t="s">
        <v>351</v>
      </c>
      <c r="K30" s="1" t="s">
        <v>352</v>
      </c>
      <c r="L30" s="383">
        <v>26773.599999999999</v>
      </c>
    </row>
    <row r="31" spans="2:13" ht="12.95" customHeight="1" x14ac:dyDescent="0.25">
      <c r="B31" s="294" t="s">
        <v>13</v>
      </c>
      <c r="C31" s="376">
        <v>423341.8</v>
      </c>
      <c r="D31" s="376">
        <v>436842</v>
      </c>
      <c r="E31" s="376">
        <v>13500.200000000012</v>
      </c>
      <c r="J31" s="658"/>
      <c r="K31" s="384" t="s">
        <v>353</v>
      </c>
      <c r="L31" s="292">
        <v>14406.3</v>
      </c>
    </row>
    <row r="32" spans="2:13" ht="12.95" customHeight="1" x14ac:dyDescent="0.25">
      <c r="B32" s="294" t="s">
        <v>20</v>
      </c>
      <c r="C32" s="376">
        <v>380785</v>
      </c>
      <c r="D32" s="376">
        <v>408835.7</v>
      </c>
      <c r="E32" s="376">
        <v>28050.700000000012</v>
      </c>
      <c r="H32" s="358"/>
      <c r="J32" s="656" t="s">
        <v>354</v>
      </c>
      <c r="K32" s="386" t="s">
        <v>355</v>
      </c>
      <c r="L32" s="383">
        <v>164854.39999999991</v>
      </c>
    </row>
    <row r="33" spans="2:12" ht="12.95" customHeight="1" x14ac:dyDescent="0.25">
      <c r="B33" s="294" t="s">
        <v>21</v>
      </c>
      <c r="C33" s="376">
        <v>336763.7</v>
      </c>
      <c r="D33" s="376">
        <v>345395.3</v>
      </c>
      <c r="E33" s="376">
        <v>8631.5999999999767</v>
      </c>
      <c r="G33" s="385"/>
      <c r="J33" s="657"/>
      <c r="K33" s="1" t="s">
        <v>356</v>
      </c>
      <c r="L33" s="383">
        <v>80676.2</v>
      </c>
    </row>
    <row r="34" spans="2:12" ht="12.95" customHeight="1" x14ac:dyDescent="0.25">
      <c r="B34" s="460" t="s">
        <v>146</v>
      </c>
      <c r="C34" s="458">
        <v>52482.6</v>
      </c>
      <c r="D34" s="459">
        <v>50401.3</v>
      </c>
      <c r="E34" s="459">
        <v>-2081.2999999999956</v>
      </c>
      <c r="G34" s="387"/>
      <c r="J34" s="658"/>
      <c r="K34" s="384" t="s">
        <v>357</v>
      </c>
      <c r="L34" s="292">
        <v>48101.199999999953</v>
      </c>
    </row>
    <row r="35" spans="2:12" ht="26.25" customHeight="1" x14ac:dyDescent="0.25">
      <c r="B35" s="648" t="s">
        <v>358</v>
      </c>
      <c r="C35" s="648"/>
      <c r="D35" s="648"/>
      <c r="E35" s="648"/>
      <c r="J35" s="388" t="s">
        <v>337</v>
      </c>
      <c r="K35" s="388"/>
      <c r="L35" s="309">
        <v>334811.6999999999</v>
      </c>
    </row>
    <row r="36" spans="2:12" ht="12.95" customHeight="1" x14ac:dyDescent="0.25">
      <c r="B36" s="296" t="s">
        <v>359</v>
      </c>
      <c r="C36" s="389"/>
      <c r="D36" s="390"/>
      <c r="E36" s="390"/>
    </row>
    <row r="37" spans="2:12" ht="12.95" customHeight="1" x14ac:dyDescent="0.25">
      <c r="B37" s="296" t="s">
        <v>360</v>
      </c>
      <c r="C37" s="389"/>
      <c r="D37" s="390"/>
      <c r="E37" s="390"/>
    </row>
    <row r="38" spans="2:12" ht="12.95" customHeight="1" x14ac:dyDescent="0.25">
      <c r="B38" s="296" t="s">
        <v>361</v>
      </c>
      <c r="C38" s="391"/>
      <c r="D38" s="391"/>
      <c r="E38" s="391"/>
    </row>
    <row r="39" spans="2:12" ht="12.95" customHeight="1" x14ac:dyDescent="0.25">
      <c r="B39" s="296" t="s">
        <v>362</v>
      </c>
      <c r="C39" s="391"/>
      <c r="D39" s="391"/>
      <c r="E39" s="391"/>
      <c r="H39" s="463"/>
    </row>
    <row r="40" spans="2:12" ht="12" customHeight="1" x14ac:dyDescent="0.25"/>
    <row r="41" spans="2:12" ht="12.6" customHeight="1" x14ac:dyDescent="0.25">
      <c r="B41" s="149" t="s">
        <v>363</v>
      </c>
    </row>
    <row r="42" spans="2:12" ht="12.6" customHeight="1" x14ac:dyDescent="0.25"/>
    <row r="43" spans="2:12" ht="12.6" customHeight="1" x14ac:dyDescent="0.25"/>
    <row r="44" spans="2:12" ht="12.6" customHeight="1" x14ac:dyDescent="0.25"/>
  </sheetData>
  <mergeCells count="12">
    <mergeCell ref="B35:E35"/>
    <mergeCell ref="H7:M7"/>
    <mergeCell ref="B2:E2"/>
    <mergeCell ref="B3:E3"/>
    <mergeCell ref="B4:E4"/>
    <mergeCell ref="B5:E5"/>
    <mergeCell ref="B7:B10"/>
    <mergeCell ref="C7:D8"/>
    <mergeCell ref="E7:E9"/>
    <mergeCell ref="J32:J34"/>
    <mergeCell ref="H10:J10"/>
    <mergeCell ref="J30:J31"/>
  </mergeCells>
  <printOptions gridLines="1"/>
  <pageMargins left="0.70866141732283472" right="0.70866141732283472" top="0.74803149606299213" bottom="0.74803149606299213" header="0.31496062992125984" footer="0.31496062992125984"/>
  <pageSetup scale="98" orientation="portrait" r:id="rId1"/>
  <headerFooter>
    <oddHeader>&amp;LInstituto Belisario Domínguez&amp;RDirección General de Finanzas</oddHeader>
  </headerFooter>
  <colBreaks count="1" manualBreakCount="1">
    <brk id="6" max="49" man="1"/>
  </colBreaks>
  <ignoredErrors>
    <ignoredError sqref="C10:E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2:F18"/>
  <sheetViews>
    <sheetView showGridLines="0" view="pageBreakPreview" zoomScaleNormal="100" zoomScaleSheetLayoutView="100" workbookViewId="0"/>
  </sheetViews>
  <sheetFormatPr baseColWidth="10" defaultColWidth="11.42578125" defaultRowHeight="12.75" x14ac:dyDescent="0.2"/>
  <cols>
    <col min="1" max="1" width="1.5703125" style="2" customWidth="1"/>
    <col min="2" max="2" width="47.85546875" style="2" customWidth="1"/>
    <col min="3" max="6" width="11" style="2" customWidth="1"/>
    <col min="7" max="16384" width="11.42578125" style="2"/>
  </cols>
  <sheetData>
    <row r="2" spans="1:6" x14ac:dyDescent="0.2">
      <c r="B2" s="494" t="s">
        <v>129</v>
      </c>
      <c r="C2" s="494"/>
      <c r="D2" s="494"/>
      <c r="E2" s="494"/>
      <c r="F2" s="494"/>
    </row>
    <row r="3" spans="1:6" x14ac:dyDescent="0.2">
      <c r="A3" s="1"/>
      <c r="B3" s="497" t="s">
        <v>134</v>
      </c>
      <c r="C3" s="497"/>
      <c r="D3" s="497"/>
      <c r="E3" s="497"/>
      <c r="F3" s="497"/>
    </row>
    <row r="4" spans="1:6" ht="12.75" customHeight="1" x14ac:dyDescent="0.2">
      <c r="A4" s="1"/>
      <c r="B4" s="498" t="s">
        <v>7</v>
      </c>
      <c r="C4" s="501" t="s">
        <v>251</v>
      </c>
      <c r="D4" s="501"/>
      <c r="E4" s="501" t="s">
        <v>689</v>
      </c>
      <c r="F4" s="501"/>
    </row>
    <row r="5" spans="1:6" x14ac:dyDescent="0.2">
      <c r="A5" s="1"/>
      <c r="B5" s="499"/>
      <c r="C5" s="502"/>
      <c r="D5" s="502"/>
      <c r="E5" s="502"/>
      <c r="F5" s="502"/>
    </row>
    <row r="6" spans="1:6" x14ac:dyDescent="0.2">
      <c r="B6" s="500"/>
      <c r="C6" s="176" t="s">
        <v>23</v>
      </c>
      <c r="D6" s="177" t="s">
        <v>87</v>
      </c>
      <c r="E6" s="176" t="s">
        <v>23</v>
      </c>
      <c r="F6" s="177" t="s">
        <v>87</v>
      </c>
    </row>
    <row r="7" spans="1:6" x14ac:dyDescent="0.2">
      <c r="B7" s="42" t="s">
        <v>128</v>
      </c>
      <c r="C7" s="126">
        <v>4947608.3</v>
      </c>
      <c r="D7" s="154">
        <v>22.6</v>
      </c>
      <c r="E7" s="150">
        <v>5115111.0999999996</v>
      </c>
      <c r="F7" s="154">
        <v>21.7</v>
      </c>
    </row>
    <row r="8" spans="1:6" x14ac:dyDescent="0.2">
      <c r="B8" s="43" t="s">
        <v>133</v>
      </c>
      <c r="C8" s="152">
        <v>5255867.5999999996</v>
      </c>
      <c r="D8" s="153">
        <v>24</v>
      </c>
      <c r="E8" s="175">
        <v>5611559.0999999996</v>
      </c>
      <c r="F8" s="153">
        <v>23.8</v>
      </c>
    </row>
    <row r="9" spans="1:6" s="6" customFormat="1" x14ac:dyDescent="0.2">
      <c r="B9" s="44" t="s">
        <v>254</v>
      </c>
      <c r="C9" s="126">
        <v>-231762.9</v>
      </c>
      <c r="D9" s="154">
        <v>-1.0647478666348416</v>
      </c>
      <c r="E9" s="150">
        <v>-466127.1</v>
      </c>
      <c r="F9" s="154">
        <v>-2</v>
      </c>
    </row>
    <row r="10" spans="1:6" ht="25.5" x14ac:dyDescent="0.2">
      <c r="B10" s="45" t="s">
        <v>255</v>
      </c>
      <c r="C10" s="152">
        <v>117270.3</v>
      </c>
      <c r="D10" s="153">
        <v>0.53875448462470854</v>
      </c>
      <c r="E10" s="175">
        <v>4727.7</v>
      </c>
      <c r="F10" s="153">
        <v>0.02</v>
      </c>
    </row>
    <row r="11" spans="1:6" x14ac:dyDescent="0.2">
      <c r="B11" s="44" t="s">
        <v>252</v>
      </c>
      <c r="C11" s="126">
        <v>10286748.6</v>
      </c>
      <c r="D11" s="154">
        <v>46.9</v>
      </c>
      <c r="E11" s="150">
        <v>11019212.300000001</v>
      </c>
      <c r="F11" s="154">
        <v>46.8</v>
      </c>
    </row>
    <row r="12" spans="1:6" ht="14.25" customHeight="1" x14ac:dyDescent="0.2">
      <c r="B12" s="156" t="s">
        <v>253</v>
      </c>
      <c r="C12" s="157">
        <v>10090560.1</v>
      </c>
      <c r="D12" s="158">
        <v>46</v>
      </c>
      <c r="E12" s="174">
        <v>10829906.6</v>
      </c>
      <c r="F12" s="158">
        <v>46</v>
      </c>
    </row>
    <row r="13" spans="1:6" x14ac:dyDescent="0.2">
      <c r="B13" s="495" t="s">
        <v>686</v>
      </c>
      <c r="C13" s="496"/>
      <c r="D13" s="496"/>
      <c r="E13" s="496"/>
      <c r="F13" s="496"/>
    </row>
    <row r="14" spans="1:6" x14ac:dyDescent="0.2">
      <c r="B14" s="2" t="s">
        <v>293</v>
      </c>
    </row>
    <row r="15" spans="1:6" x14ac:dyDescent="0.2">
      <c r="B15" s="2" t="s">
        <v>690</v>
      </c>
    </row>
    <row r="18" spans="2:2" x14ac:dyDescent="0.2">
      <c r="B18" s="72" t="s">
        <v>130</v>
      </c>
    </row>
  </sheetData>
  <mergeCells count="6">
    <mergeCell ref="B2:F2"/>
    <mergeCell ref="B13:F13"/>
    <mergeCell ref="B3:F3"/>
    <mergeCell ref="B4:B6"/>
    <mergeCell ref="C4:D5"/>
    <mergeCell ref="E4:F5"/>
  </mergeCells>
  <hyperlinks>
    <hyperlink ref="B18" location="Índice!A1" display="Volver al índice" xr:uid="{00000000-0004-0000-0100-000000000000}"/>
  </hyperlinks>
  <printOptions gridLines="1"/>
  <pageMargins left="0.70866141732283472" right="0.70866141732283472" top="0.74803149606299213" bottom="0.74803149606299213" header="0.31496062992125984" footer="0.31496062992125984"/>
  <pageSetup scale="96" orientation="portrait" r:id="rId1"/>
  <headerFooter>
    <oddHeader>&amp;LInstituto Belisario Domínguez&amp;RDirección General de Finanzas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/>
  </sheetPr>
  <dimension ref="A2:K26"/>
  <sheetViews>
    <sheetView view="pageBreakPreview" zoomScale="60" zoomScaleNormal="100" workbookViewId="0">
      <selection activeCell="B20" sqref="B20"/>
    </sheetView>
  </sheetViews>
  <sheetFormatPr baseColWidth="10" defaultRowHeight="15" x14ac:dyDescent="0.25"/>
  <cols>
    <col min="1" max="8" width="11.42578125" style="233"/>
    <col min="9" max="9" width="18.42578125" style="233" customWidth="1"/>
    <col min="10" max="16384" width="11.42578125" style="233"/>
  </cols>
  <sheetData>
    <row r="2" spans="1:11" x14ac:dyDescent="0.25">
      <c r="B2" s="662" t="s">
        <v>727</v>
      </c>
      <c r="C2" s="662"/>
      <c r="D2" s="662"/>
      <c r="E2" s="662"/>
      <c r="F2" s="662"/>
      <c r="G2" s="662"/>
    </row>
    <row r="3" spans="1:11" x14ac:dyDescent="0.25">
      <c r="A3" s="2"/>
      <c r="B3" s="663" t="s">
        <v>319</v>
      </c>
      <c r="C3" s="663"/>
      <c r="D3" s="663"/>
      <c r="E3" s="663"/>
      <c r="F3" s="663"/>
      <c r="G3" s="663"/>
      <c r="H3" s="41"/>
      <c r="I3" s="41"/>
    </row>
    <row r="4" spans="1:11" x14ac:dyDescent="0.25">
      <c r="A4" s="2"/>
      <c r="C4" s="41"/>
      <c r="D4" s="41"/>
      <c r="E4" s="41"/>
      <c r="F4" s="41"/>
      <c r="G4" s="41"/>
      <c r="H4" s="41"/>
      <c r="I4" s="41"/>
    </row>
    <row r="5" spans="1:11" x14ac:dyDescent="0.25">
      <c r="A5" s="2"/>
      <c r="B5" s="41"/>
      <c r="C5" s="41"/>
      <c r="D5" s="41"/>
      <c r="E5" s="41"/>
      <c r="F5" s="41"/>
      <c r="G5" s="41"/>
      <c r="H5" s="41"/>
      <c r="I5" s="41"/>
    </row>
    <row r="6" spans="1:11" x14ac:dyDescent="0.25">
      <c r="A6" s="2"/>
      <c r="B6" s="41"/>
      <c r="C6" s="41"/>
      <c r="D6" s="41"/>
      <c r="E6" s="41"/>
      <c r="F6" s="41"/>
      <c r="G6" s="41"/>
      <c r="H6" s="41"/>
      <c r="I6" s="41"/>
    </row>
    <row r="7" spans="1:11" x14ac:dyDescent="0.25">
      <c r="A7" s="2"/>
      <c r="B7" s="41"/>
      <c r="C7" s="41"/>
      <c r="D7" s="41"/>
      <c r="E7" s="41"/>
      <c r="F7" s="41"/>
      <c r="G7" s="41"/>
      <c r="H7" s="41"/>
      <c r="I7" s="41"/>
    </row>
    <row r="8" spans="1:11" x14ac:dyDescent="0.25">
      <c r="A8" s="2"/>
      <c r="B8" s="41"/>
      <c r="C8" s="41"/>
      <c r="D8" s="41"/>
      <c r="E8" s="41"/>
      <c r="F8" s="41"/>
      <c r="G8" s="41"/>
      <c r="H8" s="41"/>
      <c r="I8" s="664" t="s">
        <v>324</v>
      </c>
      <c r="J8" s="664"/>
      <c r="K8" s="664"/>
    </row>
    <row r="9" spans="1:11" x14ac:dyDescent="0.25">
      <c r="A9" s="2"/>
      <c r="B9" s="41"/>
      <c r="C9" s="41"/>
      <c r="D9" s="41"/>
      <c r="E9" s="41"/>
      <c r="F9" s="41"/>
      <c r="G9" s="41"/>
      <c r="H9" s="41"/>
      <c r="I9" s="297"/>
      <c r="J9" s="298">
        <v>2017</v>
      </c>
      <c r="K9" s="299">
        <v>2018</v>
      </c>
    </row>
    <row r="10" spans="1:11" x14ac:dyDescent="0.25">
      <c r="A10" s="149"/>
      <c r="B10" s="41"/>
      <c r="C10" s="41"/>
      <c r="D10" s="41"/>
      <c r="E10" s="41"/>
      <c r="F10" s="41"/>
      <c r="G10" s="41"/>
      <c r="H10" s="41"/>
      <c r="I10" s="306" t="s">
        <v>323</v>
      </c>
      <c r="J10" s="300">
        <v>46</v>
      </c>
      <c r="K10" s="301">
        <v>46</v>
      </c>
    </row>
    <row r="11" spans="1:11" x14ac:dyDescent="0.25">
      <c r="B11" s="41"/>
      <c r="C11" s="41"/>
      <c r="D11" s="41"/>
      <c r="E11" s="41"/>
      <c r="F11" s="41"/>
      <c r="G11" s="41"/>
      <c r="H11" s="41"/>
      <c r="I11" s="307" t="s">
        <v>321</v>
      </c>
      <c r="J11" s="302">
        <v>28.7</v>
      </c>
      <c r="K11" s="303">
        <v>29.2</v>
      </c>
    </row>
    <row r="12" spans="1:11" x14ac:dyDescent="0.25">
      <c r="B12" s="41"/>
      <c r="C12" s="41"/>
      <c r="D12" s="41"/>
      <c r="E12" s="41"/>
      <c r="F12" s="41"/>
      <c r="G12" s="41"/>
      <c r="H12" s="41"/>
      <c r="I12" s="308" t="s">
        <v>322</v>
      </c>
      <c r="J12" s="304">
        <v>17.399999999999999</v>
      </c>
      <c r="K12" s="305">
        <v>16.8</v>
      </c>
    </row>
    <row r="13" spans="1:11" x14ac:dyDescent="0.25">
      <c r="B13" s="41"/>
      <c r="C13" s="41"/>
      <c r="D13" s="41"/>
      <c r="E13" s="41"/>
      <c r="F13" s="41"/>
      <c r="G13" s="41"/>
      <c r="H13" s="41"/>
      <c r="I13" s="41"/>
    </row>
    <row r="14" spans="1:11" x14ac:dyDescent="0.25">
      <c r="B14" s="41"/>
      <c r="C14" s="41"/>
      <c r="D14" s="41"/>
      <c r="E14" s="41"/>
      <c r="F14" s="41"/>
      <c r="G14" s="41"/>
      <c r="H14" s="41"/>
      <c r="I14" s="41"/>
    </row>
    <row r="15" spans="1:11" x14ac:dyDescent="0.25">
      <c r="A15" s="2"/>
      <c r="B15" s="41"/>
      <c r="C15" s="41"/>
      <c r="D15" s="41"/>
      <c r="E15" s="41"/>
      <c r="F15" s="41"/>
      <c r="G15" s="41"/>
      <c r="H15" s="41"/>
      <c r="I15" s="41"/>
    </row>
    <row r="16" spans="1:11" x14ac:dyDescent="0.25">
      <c r="A16" s="2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"/>
      <c r="B17" s="41"/>
      <c r="C17" s="41"/>
      <c r="D17" s="41"/>
      <c r="E17" s="41"/>
      <c r="F17" s="41"/>
      <c r="G17" s="41"/>
      <c r="H17" s="41"/>
      <c r="I17" s="41"/>
    </row>
    <row r="18" spans="1:9" x14ac:dyDescent="0.25">
      <c r="A18" s="2"/>
      <c r="B18" s="41"/>
      <c r="C18" s="41"/>
      <c r="D18" s="41"/>
      <c r="E18" s="41"/>
      <c r="F18" s="41"/>
      <c r="G18" s="41"/>
      <c r="H18" s="41"/>
      <c r="I18" s="41"/>
    </row>
    <row r="19" spans="1:9" x14ac:dyDescent="0.25">
      <c r="A19" s="2"/>
      <c r="B19" s="2" t="s">
        <v>292</v>
      </c>
      <c r="C19" s="41"/>
      <c r="D19" s="41"/>
      <c r="E19" s="41"/>
      <c r="F19" s="41"/>
      <c r="G19" s="41"/>
      <c r="H19" s="41"/>
      <c r="I19" s="41"/>
    </row>
    <row r="20" spans="1:9" x14ac:dyDescent="0.25">
      <c r="A20" s="2"/>
      <c r="B20" s="2" t="s">
        <v>728</v>
      </c>
      <c r="C20" s="41"/>
      <c r="D20" s="41"/>
      <c r="E20" s="41"/>
      <c r="F20" s="41"/>
      <c r="G20" s="41"/>
      <c r="H20" s="41"/>
      <c r="I20" s="41"/>
    </row>
    <row r="21" spans="1:9" x14ac:dyDescent="0.25">
      <c r="A21" s="2"/>
      <c r="B21" s="132" t="s">
        <v>320</v>
      </c>
      <c r="C21" s="41"/>
      <c r="D21" s="41"/>
      <c r="E21" s="41"/>
      <c r="F21" s="41"/>
      <c r="G21" s="41"/>
      <c r="H21" s="41"/>
      <c r="I21" s="41"/>
    </row>
    <row r="22" spans="1:9" x14ac:dyDescent="0.25">
      <c r="A22" s="2"/>
      <c r="B22" s="41"/>
      <c r="C22" s="41"/>
      <c r="D22" s="41"/>
      <c r="E22" s="41"/>
      <c r="F22" s="41"/>
      <c r="G22" s="41"/>
      <c r="H22" s="41"/>
      <c r="I22" s="41"/>
    </row>
    <row r="23" spans="1:9" x14ac:dyDescent="0.25">
      <c r="A23" s="2"/>
      <c r="B23" s="41"/>
      <c r="C23" s="41"/>
      <c r="D23" s="41"/>
      <c r="E23" s="41"/>
      <c r="F23" s="41"/>
      <c r="G23" s="41"/>
      <c r="H23" s="41"/>
      <c r="I23" s="41"/>
    </row>
    <row r="24" spans="1:9" x14ac:dyDescent="0.25">
      <c r="A24" s="2"/>
      <c r="B24" s="357" t="s">
        <v>130</v>
      </c>
      <c r="C24" s="41"/>
      <c r="D24" s="41"/>
      <c r="E24" s="41"/>
      <c r="F24" s="41"/>
      <c r="G24" s="41"/>
      <c r="H24" s="41"/>
      <c r="I24" s="41"/>
    </row>
    <row r="25" spans="1:9" x14ac:dyDescent="0.25">
      <c r="D25" s="41"/>
      <c r="E25" s="41"/>
      <c r="F25" s="41"/>
      <c r="G25" s="41"/>
      <c r="H25" s="41"/>
      <c r="I25" s="41"/>
    </row>
    <row r="26" spans="1:9" x14ac:dyDescent="0.25">
      <c r="D26" s="41"/>
      <c r="E26" s="41"/>
      <c r="F26" s="41"/>
      <c r="G26" s="41"/>
      <c r="H26" s="41"/>
      <c r="I26" s="41"/>
    </row>
  </sheetData>
  <mergeCells count="3">
    <mergeCell ref="B2:G2"/>
    <mergeCell ref="B3:G3"/>
    <mergeCell ref="I8:K8"/>
  </mergeCells>
  <hyperlinks>
    <hyperlink ref="B24" location="Índice!A1" display="Volver al índice" xr:uid="{00000000-0004-0000-1300-000000000000}"/>
  </hyperlinks>
  <printOptions gridLines="1"/>
  <pageMargins left="0.70866141732283472" right="0.70866141732283472" top="0.74803149606299213" bottom="0.74803149606299213" header="0.31496062992125984" footer="0.31496062992125984"/>
  <pageSetup scale="54" orientation="portrait" r:id="rId1"/>
  <headerFooter>
    <oddHeader>&amp;LInstituto Belisario Domínguez&amp;RDirección General de Finanzas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H20"/>
  <sheetViews>
    <sheetView showGridLines="0" view="pageBreakPreview" zoomScale="115" zoomScaleNormal="100" zoomScaleSheetLayoutView="115" workbookViewId="0"/>
  </sheetViews>
  <sheetFormatPr baseColWidth="10" defaultColWidth="11.42578125" defaultRowHeight="12.75" x14ac:dyDescent="0.2"/>
  <cols>
    <col min="1" max="1" width="1.7109375" style="2" customWidth="1"/>
    <col min="2" max="2" width="45.28515625" style="2" customWidth="1"/>
    <col min="3" max="3" width="12.5703125" style="2" customWidth="1"/>
    <col min="4" max="5" width="11.42578125" style="2"/>
    <col min="6" max="6" width="1.7109375" style="2" customWidth="1"/>
    <col min="7" max="7" width="11.42578125" style="4"/>
    <col min="8" max="16384" width="11.42578125" style="2"/>
  </cols>
  <sheetData>
    <row r="1" spans="1:8" x14ac:dyDescent="0.2">
      <c r="A1" s="61"/>
      <c r="B1" s="61"/>
      <c r="C1" s="61"/>
      <c r="D1" s="61"/>
      <c r="E1" s="61"/>
      <c r="F1" s="61"/>
      <c r="G1" s="62"/>
    </row>
    <row r="2" spans="1:8" x14ac:dyDescent="0.2">
      <c r="A2" s="61"/>
      <c r="B2" s="503" t="s">
        <v>692</v>
      </c>
      <c r="C2" s="503"/>
      <c r="D2" s="503"/>
      <c r="E2" s="503"/>
      <c r="F2" s="61"/>
      <c r="G2" s="62"/>
      <c r="H2" s="15"/>
    </row>
    <row r="3" spans="1:8" ht="12.75" customHeight="1" x14ac:dyDescent="0.2">
      <c r="A3" s="73"/>
      <c r="B3" s="63" t="s">
        <v>7</v>
      </c>
      <c r="C3" s="64" t="s">
        <v>0</v>
      </c>
      <c r="D3" s="65" t="s">
        <v>1</v>
      </c>
      <c r="E3" s="66" t="s">
        <v>2</v>
      </c>
      <c r="F3" s="61"/>
      <c r="G3" s="62"/>
    </row>
    <row r="4" spans="1:8" ht="12.75" customHeight="1" x14ac:dyDescent="0.2">
      <c r="A4" s="61"/>
      <c r="B4" s="325" t="s">
        <v>160</v>
      </c>
      <c r="C4" s="326">
        <v>2.5</v>
      </c>
      <c r="D4" s="326">
        <v>2.5</v>
      </c>
      <c r="E4" s="326">
        <v>2</v>
      </c>
      <c r="F4" s="61"/>
      <c r="G4" s="62"/>
    </row>
    <row r="5" spans="1:8" ht="12.75" customHeight="1" x14ac:dyDescent="0.2">
      <c r="A5" s="61"/>
      <c r="B5" s="68" t="s">
        <v>161</v>
      </c>
      <c r="C5" s="256">
        <v>3</v>
      </c>
      <c r="D5" s="256">
        <v>3</v>
      </c>
      <c r="E5" s="256">
        <v>4.8</v>
      </c>
      <c r="F5" s="61"/>
      <c r="G5" s="62"/>
    </row>
    <row r="6" spans="1:8" ht="14.25" customHeight="1" x14ac:dyDescent="0.2">
      <c r="A6" s="61"/>
      <c r="B6" s="67" t="s">
        <v>131</v>
      </c>
      <c r="C6" s="255">
        <v>18.100000000000001</v>
      </c>
      <c r="D6" s="255">
        <v>18.399999999999999</v>
      </c>
      <c r="E6" s="255">
        <v>19.2</v>
      </c>
      <c r="F6" s="61"/>
      <c r="G6" s="69"/>
    </row>
    <row r="7" spans="1:8" ht="15.75" customHeight="1" x14ac:dyDescent="0.2">
      <c r="A7" s="61"/>
      <c r="B7" s="70" t="s">
        <v>164</v>
      </c>
      <c r="C7" s="256">
        <v>7</v>
      </c>
      <c r="D7" s="256">
        <v>7</v>
      </c>
      <c r="E7" s="256">
        <v>7.6</v>
      </c>
      <c r="F7" s="61"/>
      <c r="G7" s="62"/>
    </row>
    <row r="8" spans="1:8" ht="12.75" customHeight="1" x14ac:dyDescent="0.2">
      <c r="A8" s="61"/>
      <c r="B8" s="67" t="s">
        <v>3</v>
      </c>
      <c r="C8" s="255">
        <v>-1.8</v>
      </c>
      <c r="D8" s="255">
        <v>-1.8</v>
      </c>
      <c r="E8" s="255">
        <v>-1.8</v>
      </c>
      <c r="F8" s="61"/>
      <c r="G8" s="62"/>
    </row>
    <row r="9" spans="1:8" ht="12.75" customHeight="1" x14ac:dyDescent="0.2">
      <c r="A9" s="61"/>
      <c r="B9" s="68" t="s">
        <v>162</v>
      </c>
      <c r="C9" s="256">
        <v>2.4</v>
      </c>
      <c r="D9" s="256">
        <v>2.4</v>
      </c>
      <c r="E9" s="256">
        <v>2.9</v>
      </c>
      <c r="F9" s="61"/>
      <c r="G9" s="62"/>
    </row>
    <row r="10" spans="1:8" ht="12.75" customHeight="1" x14ac:dyDescent="0.2">
      <c r="A10" s="61"/>
      <c r="B10" s="67" t="s">
        <v>163</v>
      </c>
      <c r="C10" s="255">
        <v>2.4</v>
      </c>
      <c r="D10" s="255">
        <v>2.4</v>
      </c>
      <c r="E10" s="255">
        <v>3</v>
      </c>
      <c r="F10" s="61"/>
      <c r="G10" s="62"/>
    </row>
    <row r="11" spans="1:8" ht="14.25" customHeight="1" x14ac:dyDescent="0.2">
      <c r="A11" s="61"/>
      <c r="B11" s="68" t="s">
        <v>4</v>
      </c>
      <c r="C11" s="256">
        <v>46</v>
      </c>
      <c r="D11" s="256">
        <v>48.5</v>
      </c>
      <c r="E11" s="256">
        <v>61.3</v>
      </c>
      <c r="F11" s="61"/>
      <c r="G11" s="69"/>
    </row>
    <row r="12" spans="1:8" ht="12.75" customHeight="1" x14ac:dyDescent="0.2">
      <c r="A12" s="61"/>
      <c r="B12" s="67" t="s">
        <v>180</v>
      </c>
      <c r="C12" s="118">
        <v>1983</v>
      </c>
      <c r="D12" s="118">
        <v>1983</v>
      </c>
      <c r="E12" s="118">
        <v>1833.3</v>
      </c>
      <c r="F12" s="61"/>
      <c r="G12" s="71"/>
    </row>
    <row r="13" spans="1:8" ht="12.75" customHeight="1" x14ac:dyDescent="0.2">
      <c r="A13" s="61"/>
      <c r="B13" s="68" t="s">
        <v>181</v>
      </c>
      <c r="C13" s="117">
        <v>888</v>
      </c>
      <c r="D13" s="117">
        <v>888</v>
      </c>
      <c r="E13" s="117">
        <v>1184.0999999999999</v>
      </c>
      <c r="F13" s="61"/>
      <c r="G13" s="71"/>
    </row>
    <row r="14" spans="1:8" ht="12.75" customHeight="1" x14ac:dyDescent="0.2">
      <c r="A14" s="61"/>
      <c r="B14" s="327" t="s">
        <v>5</v>
      </c>
      <c r="C14" s="328">
        <v>3</v>
      </c>
      <c r="D14" s="328">
        <v>3</v>
      </c>
      <c r="E14" s="328">
        <v>4.0999999999999996</v>
      </c>
      <c r="F14" s="61"/>
      <c r="G14" s="62"/>
    </row>
    <row r="15" spans="1:8" ht="12.75" customHeight="1" x14ac:dyDescent="0.2">
      <c r="A15" s="61"/>
      <c r="B15" s="61" t="s">
        <v>325</v>
      </c>
      <c r="C15" s="61"/>
      <c r="D15" s="61"/>
      <c r="E15" s="61"/>
      <c r="F15" s="61"/>
      <c r="G15" s="62"/>
    </row>
    <row r="16" spans="1:8" ht="51.75" customHeight="1" x14ac:dyDescent="0.2">
      <c r="A16" s="61"/>
      <c r="B16" s="504" t="s">
        <v>691</v>
      </c>
      <c r="C16" s="505"/>
      <c r="D16" s="505"/>
      <c r="E16" s="505"/>
      <c r="F16" s="61"/>
      <c r="G16" s="62"/>
    </row>
    <row r="17" spans="1:7" x14ac:dyDescent="0.2">
      <c r="A17" s="61"/>
      <c r="B17" s="61"/>
      <c r="C17" s="61"/>
      <c r="D17" s="61"/>
      <c r="E17" s="61"/>
      <c r="F17" s="61"/>
      <c r="G17" s="62"/>
    </row>
    <row r="19" spans="1:7" x14ac:dyDescent="0.2">
      <c r="B19" s="357" t="s">
        <v>130</v>
      </c>
    </row>
    <row r="20" spans="1:7" x14ac:dyDescent="0.2">
      <c r="B20" s="68"/>
      <c r="C20" s="56"/>
      <c r="D20" s="56"/>
      <c r="E20" s="56"/>
    </row>
  </sheetData>
  <mergeCells count="2">
    <mergeCell ref="B2:E2"/>
    <mergeCell ref="B16:E16"/>
  </mergeCells>
  <hyperlinks>
    <hyperlink ref="B19" location="Índice!A1" display="Volver al índice" xr:uid="{00000000-0004-0000-0200-000000000000}"/>
  </hyperlinks>
  <printOptions gridLines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Belisario Domínguez&amp;RDirección General de Finanzas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O50"/>
  <sheetViews>
    <sheetView showGridLines="0" view="pageBreakPreview" zoomScaleNormal="85" zoomScaleSheetLayoutView="100" zoomScalePageLayoutView="150" workbookViewId="0"/>
  </sheetViews>
  <sheetFormatPr baseColWidth="10" defaultColWidth="8.85546875" defaultRowHeight="12.75" x14ac:dyDescent="0.2"/>
  <cols>
    <col min="1" max="1" width="1.140625" style="2" customWidth="1"/>
    <col min="2" max="2" width="27.7109375" style="2" customWidth="1"/>
    <col min="3" max="8" width="11.42578125" style="2" customWidth="1"/>
    <col min="9" max="10" width="10.85546875" style="33" customWidth="1"/>
    <col min="11" max="11" width="11.28515625" style="2" bestFit="1" customWidth="1"/>
    <col min="12" max="12" width="23.140625" style="2" customWidth="1"/>
    <col min="13" max="16384" width="8.85546875" style="2"/>
  </cols>
  <sheetData>
    <row r="1" spans="1:15" x14ac:dyDescent="0.2">
      <c r="I1" s="2"/>
      <c r="J1" s="2"/>
    </row>
    <row r="2" spans="1:15" ht="12.75" customHeight="1" x14ac:dyDescent="0.2">
      <c r="B2" s="506" t="s">
        <v>294</v>
      </c>
      <c r="C2" s="506"/>
      <c r="D2" s="506"/>
      <c r="E2" s="506"/>
      <c r="F2" s="506"/>
      <c r="G2" s="506"/>
      <c r="H2" s="506"/>
      <c r="I2" s="506"/>
      <c r="J2" s="506"/>
    </row>
    <row r="3" spans="1:15" ht="15" customHeight="1" x14ac:dyDescent="0.2">
      <c r="A3" s="1"/>
      <c r="B3" s="513" t="s">
        <v>134</v>
      </c>
      <c r="C3" s="513"/>
      <c r="D3" s="513"/>
      <c r="E3" s="513"/>
      <c r="F3" s="513"/>
      <c r="G3" s="513"/>
      <c r="H3" s="513"/>
      <c r="I3" s="513"/>
      <c r="J3" s="513"/>
      <c r="K3" s="1"/>
      <c r="L3" s="1"/>
    </row>
    <row r="4" spans="1:15" ht="40.5" customHeight="1" x14ac:dyDescent="0.2">
      <c r="A4" s="1"/>
      <c r="B4" s="507" t="s">
        <v>7</v>
      </c>
      <c r="C4" s="183" t="s">
        <v>256</v>
      </c>
      <c r="D4" s="509" t="s">
        <v>365</v>
      </c>
      <c r="E4" s="510"/>
      <c r="F4" s="511" t="s">
        <v>693</v>
      </c>
      <c r="G4" s="512"/>
      <c r="H4" s="183" t="s">
        <v>694</v>
      </c>
      <c r="I4" s="511" t="s">
        <v>22</v>
      </c>
      <c r="J4" s="512"/>
      <c r="K4" s="1"/>
      <c r="L4" s="1"/>
    </row>
    <row r="5" spans="1:15" ht="25.5" x14ac:dyDescent="0.2">
      <c r="A5" s="1"/>
      <c r="B5" s="508"/>
      <c r="C5" s="184" t="s">
        <v>8</v>
      </c>
      <c r="D5" s="185" t="s">
        <v>1</v>
      </c>
      <c r="E5" s="186" t="s">
        <v>257</v>
      </c>
      <c r="F5" s="185" t="s">
        <v>9</v>
      </c>
      <c r="G5" s="186" t="s">
        <v>10</v>
      </c>
      <c r="H5" s="183" t="s">
        <v>148</v>
      </c>
      <c r="I5" s="187" t="s">
        <v>1</v>
      </c>
      <c r="J5" s="188" t="s">
        <v>8</v>
      </c>
      <c r="K5" s="1"/>
      <c r="L5" s="1"/>
    </row>
    <row r="6" spans="1:15" x14ac:dyDescent="0.2">
      <c r="A6" s="1"/>
      <c r="B6" s="132" t="s">
        <v>213</v>
      </c>
      <c r="C6" s="209">
        <v>4947608.3</v>
      </c>
      <c r="D6" s="209">
        <v>4778291.5</v>
      </c>
      <c r="E6" s="209">
        <v>5115111.1000000006</v>
      </c>
      <c r="F6" s="209">
        <v>336819.60000000056</v>
      </c>
      <c r="G6" s="189">
        <v>7.0489546315874732</v>
      </c>
      <c r="H6" s="189">
        <v>-1.8153795572163012</v>
      </c>
      <c r="I6" s="189">
        <v>20.296244455840778</v>
      </c>
      <c r="J6" s="189">
        <v>21.726917519449081</v>
      </c>
      <c r="K6" s="1"/>
      <c r="L6" s="1"/>
    </row>
    <row r="7" spans="1:15" x14ac:dyDescent="0.2">
      <c r="B7" s="134" t="s">
        <v>11</v>
      </c>
      <c r="C7" s="210">
        <v>827150</v>
      </c>
      <c r="D7" s="210">
        <v>880135.3</v>
      </c>
      <c r="E7" s="210">
        <v>978368.7</v>
      </c>
      <c r="F7" s="210">
        <v>98233.399999999907</v>
      </c>
      <c r="G7" s="190">
        <v>11.161170333697546</v>
      </c>
      <c r="H7" s="190">
        <v>12.331609151022271</v>
      </c>
      <c r="I7" s="190">
        <v>3.7384578155214601</v>
      </c>
      <c r="J7" s="190">
        <v>4.1557134601652388</v>
      </c>
      <c r="K7" s="196"/>
      <c r="L7" s="197"/>
    </row>
    <row r="8" spans="1:15" x14ac:dyDescent="0.2">
      <c r="B8" s="137" t="s">
        <v>12</v>
      </c>
      <c r="C8" s="211">
        <v>437346.3</v>
      </c>
      <c r="D8" s="211">
        <v>456793.5</v>
      </c>
      <c r="E8" s="211">
        <v>541747.19999999995</v>
      </c>
      <c r="F8" s="211">
        <v>84953.699999999953</v>
      </c>
      <c r="G8" s="191">
        <v>18.597834688978708</v>
      </c>
      <c r="H8" s="191">
        <v>17.639974760937061</v>
      </c>
      <c r="I8" s="191">
        <v>1.9402735353921174</v>
      </c>
      <c r="J8" s="191">
        <v>2.3011224000183463</v>
      </c>
      <c r="K8" s="197"/>
      <c r="L8" s="198"/>
      <c r="M8" s="106"/>
    </row>
    <row r="9" spans="1:15" x14ac:dyDescent="0.2">
      <c r="B9" s="138" t="s">
        <v>137</v>
      </c>
      <c r="C9" s="212">
        <v>442874.5</v>
      </c>
      <c r="D9" s="212">
        <v>456793.5</v>
      </c>
      <c r="E9" s="212">
        <v>541747.43000000005</v>
      </c>
      <c r="F9" s="212">
        <v>84953.930000000051</v>
      </c>
      <c r="G9" s="192">
        <v>18.597885039957891</v>
      </c>
      <c r="H9" s="192">
        <v>16.171578035655052</v>
      </c>
      <c r="I9" s="192">
        <v>1.9402735353921174</v>
      </c>
      <c r="J9" s="192">
        <v>2.3011233769650703</v>
      </c>
      <c r="K9" s="196"/>
      <c r="L9" s="197"/>
      <c r="M9" s="14"/>
    </row>
    <row r="10" spans="1:15" ht="25.5" x14ac:dyDescent="0.2">
      <c r="B10" s="213" t="s">
        <v>138</v>
      </c>
      <c r="C10" s="211">
        <v>-5528.3</v>
      </c>
      <c r="D10" s="214">
        <v>0</v>
      </c>
      <c r="E10" s="211">
        <v>-0.2</v>
      </c>
      <c r="F10" s="211">
        <v>-0.2</v>
      </c>
      <c r="G10" s="215" t="s">
        <v>258</v>
      </c>
      <c r="H10" s="191">
        <v>-99.996564245712506</v>
      </c>
      <c r="I10" s="191">
        <v>0</v>
      </c>
      <c r="J10" s="191">
        <v>-8.4951888999826739E-7</v>
      </c>
      <c r="K10" s="196"/>
      <c r="L10" s="197"/>
      <c r="M10" s="14"/>
      <c r="N10" s="14"/>
      <c r="O10" s="14"/>
    </row>
    <row r="11" spans="1:15" ht="12" customHeight="1" x14ac:dyDescent="0.2">
      <c r="B11" s="143" t="s">
        <v>214</v>
      </c>
      <c r="C11" s="212">
        <v>389803.7</v>
      </c>
      <c r="D11" s="212">
        <v>423341.8</v>
      </c>
      <c r="E11" s="212">
        <v>436621.5</v>
      </c>
      <c r="F11" s="212">
        <v>13279.700000000012</v>
      </c>
      <c r="G11" s="192">
        <v>3.1368742703886108</v>
      </c>
      <c r="H11" s="192">
        <v>6.375806118512628</v>
      </c>
      <c r="I11" s="192">
        <v>1.7981842801293422</v>
      </c>
      <c r="J11" s="192">
        <v>1.8545910601468922</v>
      </c>
      <c r="K11" s="196"/>
      <c r="L11" s="197"/>
    </row>
    <row r="12" spans="1:15" x14ac:dyDescent="0.2">
      <c r="B12" s="216" t="s">
        <v>14</v>
      </c>
      <c r="C12" s="209">
        <v>4120458.4</v>
      </c>
      <c r="D12" s="209">
        <v>3898156.1999999997</v>
      </c>
      <c r="E12" s="209">
        <v>4136742.4000000004</v>
      </c>
      <c r="F12" s="209">
        <v>238586.20000000065</v>
      </c>
      <c r="G12" s="189">
        <v>6.1204884504115222</v>
      </c>
      <c r="H12" s="189">
        <v>-4.6552799742382582</v>
      </c>
      <c r="I12" s="189">
        <v>16.557786640319318</v>
      </c>
      <c r="J12" s="189">
        <v>17.571204059283843</v>
      </c>
      <c r="K12" s="196"/>
      <c r="L12" s="197"/>
    </row>
    <row r="13" spans="1:15" x14ac:dyDescent="0.2">
      <c r="B13" s="146" t="s">
        <v>12</v>
      </c>
      <c r="C13" s="212">
        <v>3400724</v>
      </c>
      <c r="D13" s="212">
        <v>3128124.9</v>
      </c>
      <c r="E13" s="212">
        <v>3329879.7</v>
      </c>
      <c r="F13" s="212">
        <v>201754.80000000028</v>
      </c>
      <c r="G13" s="192">
        <v>6.4497041022882522</v>
      </c>
      <c r="H13" s="192">
        <v>-7.0090121104907084</v>
      </c>
      <c r="I13" s="192">
        <v>13.287005964119706</v>
      </c>
      <c r="J13" s="192">
        <v>14.143978532858817</v>
      </c>
      <c r="K13" s="196"/>
      <c r="L13" s="197"/>
    </row>
    <row r="14" spans="1:15" x14ac:dyDescent="0.2">
      <c r="B14" s="140" t="s">
        <v>15</v>
      </c>
      <c r="C14" s="211">
        <v>2855056.9</v>
      </c>
      <c r="D14" s="211">
        <v>2957469.9</v>
      </c>
      <c r="E14" s="211">
        <v>3062334.2</v>
      </c>
      <c r="F14" s="211">
        <v>104864.30000000028</v>
      </c>
      <c r="G14" s="191">
        <v>3.5457436101040378</v>
      </c>
      <c r="H14" s="191">
        <v>1.8641863564693217</v>
      </c>
      <c r="I14" s="191">
        <v>12.562132733256432</v>
      </c>
      <c r="J14" s="191">
        <v>13.00755375193866</v>
      </c>
      <c r="K14" s="197"/>
      <c r="L14" s="201"/>
      <c r="M14" s="14"/>
      <c r="N14" s="14"/>
    </row>
    <row r="15" spans="1:15" x14ac:dyDescent="0.2">
      <c r="B15" s="142" t="s">
        <v>139</v>
      </c>
      <c r="C15" s="212">
        <v>1571378.2</v>
      </c>
      <c r="D15" s="212">
        <v>1564304.9</v>
      </c>
      <c r="E15" s="212">
        <v>1664241.7</v>
      </c>
      <c r="F15" s="212">
        <v>99936.800000000047</v>
      </c>
      <c r="G15" s="192">
        <v>6.3885755264207162</v>
      </c>
      <c r="H15" s="192">
        <v>0.58179454295554933</v>
      </c>
      <c r="I15" s="192">
        <v>6.644532811334253</v>
      </c>
      <c r="J15" s="192">
        <v>7.0690238083641468</v>
      </c>
      <c r="K15" s="196"/>
      <c r="L15" s="197"/>
    </row>
    <row r="16" spans="1:15" x14ac:dyDescent="0.2">
      <c r="B16" s="141" t="s">
        <v>140</v>
      </c>
      <c r="C16" s="211">
        <v>816048.1</v>
      </c>
      <c r="D16" s="211">
        <v>876936.1</v>
      </c>
      <c r="E16" s="211">
        <v>922238.3</v>
      </c>
      <c r="F16" s="211">
        <v>45302.20000000007</v>
      </c>
      <c r="G16" s="191">
        <v>5.165963631785722</v>
      </c>
      <c r="H16" s="191">
        <v>7.3275214776144182</v>
      </c>
      <c r="I16" s="191">
        <v>3.7248689113570475</v>
      </c>
      <c r="J16" s="191">
        <v>3.9172942846494454</v>
      </c>
      <c r="K16" s="196"/>
      <c r="L16" s="197"/>
    </row>
    <row r="17" spans="2:12" x14ac:dyDescent="0.2">
      <c r="B17" s="142" t="s">
        <v>141</v>
      </c>
      <c r="C17" s="212">
        <v>367834.3</v>
      </c>
      <c r="D17" s="212">
        <v>421776.7</v>
      </c>
      <c r="E17" s="212">
        <v>347435.5</v>
      </c>
      <c r="F17" s="212">
        <v>-74341.200000000012</v>
      </c>
      <c r="G17" s="192">
        <v>-17.625724702194315</v>
      </c>
      <c r="H17" s="192">
        <v>-10.297267774040453</v>
      </c>
      <c r="I17" s="192">
        <v>1.791536370055661</v>
      </c>
      <c r="J17" s="192">
        <v>1.4757651015299651</v>
      </c>
      <c r="K17" s="196"/>
      <c r="L17" s="197"/>
    </row>
    <row r="18" spans="2:12" x14ac:dyDescent="0.2">
      <c r="B18" s="217" t="s">
        <v>215</v>
      </c>
      <c r="C18" s="218">
        <v>216498.7</v>
      </c>
      <c r="D18" s="218">
        <v>258633.60000000001</v>
      </c>
      <c r="E18" s="218">
        <v>187666</v>
      </c>
      <c r="F18" s="218">
        <v>-70967.600000000006</v>
      </c>
      <c r="G18" s="191">
        <v>-27.439435556710347</v>
      </c>
      <c r="H18" s="191">
        <v>-17.678361017506216</v>
      </c>
      <c r="I18" s="191">
        <v>1.0985706439412795</v>
      </c>
      <c r="J18" s="191">
        <v>0.79712906005207418</v>
      </c>
      <c r="K18" s="196"/>
      <c r="L18" s="197"/>
    </row>
    <row r="19" spans="2:12" x14ac:dyDescent="0.2">
      <c r="B19" s="142" t="s">
        <v>142</v>
      </c>
      <c r="C19" s="212">
        <v>52330.2</v>
      </c>
      <c r="D19" s="212">
        <v>163143.1</v>
      </c>
      <c r="E19" s="212">
        <v>159769.5</v>
      </c>
      <c r="F19" s="212">
        <v>-3373.6000000000058</v>
      </c>
      <c r="G19" s="192">
        <v>-2.0678778324060323</v>
      </c>
      <c r="H19" s="192">
        <v>189.95138361489245</v>
      </c>
      <c r="I19" s="192">
        <v>0.69296572611438167</v>
      </c>
      <c r="J19" s="192">
        <v>0.67863604147789081</v>
      </c>
      <c r="K19" s="196"/>
      <c r="L19" s="197"/>
    </row>
    <row r="20" spans="2:12" x14ac:dyDescent="0.2">
      <c r="B20" s="141" t="s">
        <v>143</v>
      </c>
      <c r="C20" s="214">
        <v>0.4</v>
      </c>
      <c r="D20" s="214">
        <v>0</v>
      </c>
      <c r="E20" s="214">
        <v>0.2</v>
      </c>
      <c r="F20" s="214">
        <v>0.2</v>
      </c>
      <c r="G20" s="215" t="s">
        <v>258</v>
      </c>
      <c r="H20" s="219">
        <v>-52.515298931135021</v>
      </c>
      <c r="I20" s="191">
        <v>0</v>
      </c>
      <c r="J20" s="191">
        <v>8.4951888999826739E-7</v>
      </c>
      <c r="K20" s="196"/>
      <c r="L20" s="197"/>
    </row>
    <row r="21" spans="2:12" x14ac:dyDescent="0.2">
      <c r="B21" s="142" t="s">
        <v>144</v>
      </c>
      <c r="C21" s="212">
        <v>10702.8</v>
      </c>
      <c r="D21" s="212">
        <v>10623.4</v>
      </c>
      <c r="E21" s="212">
        <v>11141.5</v>
      </c>
      <c r="F21" s="212">
        <v>518.10000000000036</v>
      </c>
      <c r="G21" s="192">
        <v>4.8769697083796189</v>
      </c>
      <c r="H21" s="192">
        <v>-1.1378710321113705</v>
      </c>
      <c r="I21" s="192">
        <v>4.5123894880037964E-2</v>
      </c>
      <c r="J21" s="192">
        <v>4.7324573564578476E-2</v>
      </c>
      <c r="K21" s="196"/>
      <c r="L21" s="197"/>
    </row>
    <row r="22" spans="2:12" x14ac:dyDescent="0.2">
      <c r="B22" s="141" t="s">
        <v>216</v>
      </c>
      <c r="C22" s="211">
        <v>4329.6000000000004</v>
      </c>
      <c r="D22" s="211">
        <v>4726.8999999999996</v>
      </c>
      <c r="E22" s="211">
        <v>5470.4</v>
      </c>
      <c r="F22" s="211">
        <v>743.5</v>
      </c>
      <c r="G22" s="191">
        <v>15.729124796378176</v>
      </c>
      <c r="H22" s="191">
        <v>19.992751629304738</v>
      </c>
      <c r="I22" s="191">
        <v>2.0077954205664047E-2</v>
      </c>
      <c r="J22" s="191">
        <v>2.3236040679232607E-2</v>
      </c>
      <c r="K22" s="196"/>
      <c r="L22" s="197"/>
    </row>
    <row r="23" spans="2:12" x14ac:dyDescent="0.2">
      <c r="B23" s="142" t="s">
        <v>145</v>
      </c>
      <c r="C23" s="212">
        <v>32152.6</v>
      </c>
      <c r="D23" s="212">
        <v>31718.1</v>
      </c>
      <c r="E23" s="212">
        <v>45864</v>
      </c>
      <c r="F23" s="212">
        <v>14145.900000000001</v>
      </c>
      <c r="G23" s="192">
        <v>44.598825276419461</v>
      </c>
      <c r="H23" s="192">
        <v>35.468878400031301</v>
      </c>
      <c r="I23" s="192">
        <v>0.1347256255242702</v>
      </c>
      <c r="J23" s="192">
        <v>0.19481167185440265</v>
      </c>
      <c r="K23" s="196"/>
      <c r="L23" s="197"/>
    </row>
    <row r="24" spans="2:12" x14ac:dyDescent="0.2">
      <c r="B24" s="141" t="s">
        <v>110</v>
      </c>
      <c r="C24" s="211">
        <v>280.7</v>
      </c>
      <c r="D24" s="211">
        <v>64.099999999999994</v>
      </c>
      <c r="E24" s="211">
        <v>400.1</v>
      </c>
      <c r="F24" s="211">
        <v>336</v>
      </c>
      <c r="G24" s="191">
        <v>524.18096723868962</v>
      </c>
      <c r="H24" s="191">
        <v>35.366076933757597</v>
      </c>
      <c r="I24" s="191">
        <v>2.7227080424444466E-4</v>
      </c>
      <c r="J24" s="191">
        <v>1.6994625394415339E-3</v>
      </c>
      <c r="K24" s="196"/>
      <c r="L24" s="197"/>
    </row>
    <row r="25" spans="2:12" x14ac:dyDescent="0.2">
      <c r="B25" s="138" t="s">
        <v>16</v>
      </c>
      <c r="C25" s="212">
        <v>545667.1</v>
      </c>
      <c r="D25" s="212">
        <v>170655</v>
      </c>
      <c r="E25" s="212">
        <v>267545.5</v>
      </c>
      <c r="F25" s="212">
        <v>96890.5</v>
      </c>
      <c r="G25" s="192">
        <v>56.775658492279746</v>
      </c>
      <c r="H25" s="192">
        <v>-53.435645690128595</v>
      </c>
      <c r="I25" s="192">
        <v>0.7248732308632716</v>
      </c>
      <c r="J25" s="192">
        <v>1.1364247809201571</v>
      </c>
      <c r="K25" s="196"/>
      <c r="L25" s="197"/>
    </row>
    <row r="26" spans="2:12" x14ac:dyDescent="0.2">
      <c r="B26" s="141" t="s">
        <v>17</v>
      </c>
      <c r="C26" s="211">
        <v>61305</v>
      </c>
      <c r="D26" s="211">
        <v>46399.5</v>
      </c>
      <c r="E26" s="211">
        <v>64305.7</v>
      </c>
      <c r="F26" s="211">
        <v>17906.199999999997</v>
      </c>
      <c r="G26" s="191">
        <v>38.59136413107899</v>
      </c>
      <c r="H26" s="191">
        <v>-0.38212408370899009</v>
      </c>
      <c r="I26" s="191">
        <v>0.19708625868237301</v>
      </c>
      <c r="J26" s="191">
        <v>0.27314453442280784</v>
      </c>
      <c r="K26" s="196"/>
      <c r="L26" s="197"/>
    </row>
    <row r="27" spans="2:12" ht="15" x14ac:dyDescent="0.2">
      <c r="B27" s="142" t="s">
        <v>259</v>
      </c>
      <c r="C27" s="212">
        <v>7830.5</v>
      </c>
      <c r="D27" s="212">
        <v>6427.1</v>
      </c>
      <c r="E27" s="212">
        <v>9808.6</v>
      </c>
      <c r="F27" s="212">
        <v>3381.5</v>
      </c>
      <c r="G27" s="192">
        <v>52.613153677397271</v>
      </c>
      <c r="H27" s="192">
        <v>18.960076343546127</v>
      </c>
      <c r="I27" s="192">
        <v>2.7299714289539319E-2</v>
      </c>
      <c r="J27" s="192">
        <v>4.1662954922185025E-2</v>
      </c>
      <c r="K27" s="196"/>
      <c r="L27" s="197"/>
    </row>
    <row r="28" spans="2:12" x14ac:dyDescent="0.2">
      <c r="B28" s="141" t="s">
        <v>217</v>
      </c>
      <c r="C28" s="211">
        <v>476480.8</v>
      </c>
      <c r="D28" s="211">
        <v>117792.3</v>
      </c>
      <c r="E28" s="211">
        <v>193351.7</v>
      </c>
      <c r="F28" s="211">
        <v>75559.400000000009</v>
      </c>
      <c r="G28" s="191">
        <v>64.14629818757254</v>
      </c>
      <c r="H28" s="191">
        <v>-61.462255454335789</v>
      </c>
      <c r="I28" s="191">
        <v>0.50033391973171448</v>
      </c>
      <c r="J28" s="191">
        <v>0.82127960781638987</v>
      </c>
      <c r="K28" s="196"/>
      <c r="L28" s="197"/>
    </row>
    <row r="29" spans="2:12" x14ac:dyDescent="0.2">
      <c r="B29" s="142" t="s">
        <v>18</v>
      </c>
      <c r="C29" s="212">
        <v>50.8</v>
      </c>
      <c r="D29" s="212">
        <v>36.1</v>
      </c>
      <c r="E29" s="212">
        <v>79.400000000000006</v>
      </c>
      <c r="F29" s="212">
        <v>43.300000000000004</v>
      </c>
      <c r="G29" s="192">
        <v>119.94459833795015</v>
      </c>
      <c r="H29" s="192">
        <v>48.436427750703935</v>
      </c>
      <c r="I29" s="192">
        <v>1.5333815964468724E-4</v>
      </c>
      <c r="J29" s="192">
        <v>3.3725899932931212E-4</v>
      </c>
      <c r="K29" s="196"/>
      <c r="L29" s="197"/>
    </row>
    <row r="30" spans="2:12" ht="15" x14ac:dyDescent="0.2">
      <c r="B30" s="145" t="s">
        <v>260</v>
      </c>
      <c r="C30" s="211">
        <v>361850.1</v>
      </c>
      <c r="D30" s="211">
        <v>389246.3</v>
      </c>
      <c r="E30" s="211">
        <v>398027</v>
      </c>
      <c r="F30" s="211">
        <v>8780.7000000000116</v>
      </c>
      <c r="G30" s="191">
        <v>2.2558210572586077</v>
      </c>
      <c r="H30" s="191">
        <v>4.4642138406877363</v>
      </c>
      <c r="I30" s="191">
        <v>1.6533604235596626</v>
      </c>
      <c r="J30" s="191">
        <v>1.6906572761467016</v>
      </c>
      <c r="K30" s="196"/>
      <c r="L30" s="197"/>
    </row>
    <row r="31" spans="2:12" x14ac:dyDescent="0.2">
      <c r="B31" s="138" t="s">
        <v>21</v>
      </c>
      <c r="C31" s="212">
        <v>312638.2</v>
      </c>
      <c r="D31" s="212">
        <v>336763.7</v>
      </c>
      <c r="E31" s="212">
        <v>345395.3</v>
      </c>
      <c r="F31" s="212">
        <v>8631.5999999999767</v>
      </c>
      <c r="G31" s="192">
        <v>2.5631028522373334</v>
      </c>
      <c r="H31" s="192">
        <v>4.919952655119797</v>
      </c>
      <c r="I31" s="192">
        <v>1.4304356230785475</v>
      </c>
      <c r="J31" s="192">
        <v>1.4670991593330927</v>
      </c>
      <c r="K31" s="196"/>
      <c r="L31" s="197"/>
    </row>
    <row r="32" spans="2:12" x14ac:dyDescent="0.2">
      <c r="B32" s="140" t="s">
        <v>146</v>
      </c>
      <c r="C32" s="211">
        <v>49211.9</v>
      </c>
      <c r="D32" s="211">
        <v>52482.6</v>
      </c>
      <c r="E32" s="211">
        <v>52631.7</v>
      </c>
      <c r="F32" s="211">
        <v>149.09999999999854</v>
      </c>
      <c r="G32" s="191">
        <v>0.28409415692057666</v>
      </c>
      <c r="H32" s="191">
        <v>1.5689514628039358</v>
      </c>
      <c r="I32" s="191">
        <v>0.22292480048111532</v>
      </c>
      <c r="J32" s="191">
        <v>0.22355811681360901</v>
      </c>
      <c r="K32" s="196"/>
      <c r="L32" s="197"/>
    </row>
    <row r="33" spans="2:12" ht="13.5" thickBot="1" x14ac:dyDescent="0.25">
      <c r="B33" s="220" t="s">
        <v>20</v>
      </c>
      <c r="C33" s="221">
        <v>357884.3</v>
      </c>
      <c r="D33" s="221">
        <v>380785</v>
      </c>
      <c r="E33" s="221">
        <v>408835.7</v>
      </c>
      <c r="F33" s="221">
        <v>28050.700000000012</v>
      </c>
      <c r="G33" s="193">
        <v>7.366545425896506</v>
      </c>
      <c r="H33" s="193">
        <v>8.4900399418480266</v>
      </c>
      <c r="I33" s="193">
        <v>1.617420252639951</v>
      </c>
      <c r="J33" s="193">
        <v>1.7365682502783233</v>
      </c>
      <c r="K33" s="196"/>
      <c r="L33" s="197"/>
    </row>
    <row r="34" spans="2:12" ht="13.5" thickTop="1" x14ac:dyDescent="0.2">
      <c r="B34" s="132" t="s">
        <v>261</v>
      </c>
      <c r="C34" s="209"/>
      <c r="D34" s="209"/>
      <c r="E34" s="209"/>
      <c r="F34" s="209"/>
      <c r="G34" s="257"/>
      <c r="H34" s="215"/>
      <c r="I34" s="215">
        <v>0</v>
      </c>
      <c r="J34" s="215">
        <v>0</v>
      </c>
      <c r="K34" s="196"/>
      <c r="L34" s="197"/>
    </row>
    <row r="35" spans="2:12" ht="13.5" customHeight="1" x14ac:dyDescent="0.2">
      <c r="B35" s="134" t="s">
        <v>213</v>
      </c>
      <c r="C35" s="210">
        <v>4947608.4000000004</v>
      </c>
      <c r="D35" s="210">
        <v>4778291.5</v>
      </c>
      <c r="E35" s="210">
        <v>5115111.13</v>
      </c>
      <c r="F35" s="210">
        <v>336819.62999999989</v>
      </c>
      <c r="G35" s="190">
        <v>7.0489552594269282</v>
      </c>
      <c r="H35" s="190">
        <v>-1.8153809658524644</v>
      </c>
      <c r="I35" s="190">
        <v>20.296244455840778</v>
      </c>
      <c r="J35" s="190">
        <v>21.726917646876913</v>
      </c>
      <c r="K35" s="196"/>
      <c r="L35" s="197"/>
    </row>
    <row r="36" spans="2:12" ht="12.75" customHeight="1" x14ac:dyDescent="0.2">
      <c r="B36" s="145" t="s">
        <v>12</v>
      </c>
      <c r="C36" s="211">
        <v>3838070.3</v>
      </c>
      <c r="D36" s="211">
        <v>3584918.4</v>
      </c>
      <c r="E36" s="211">
        <v>3871626.93</v>
      </c>
      <c r="F36" s="211">
        <v>286708.53000000026</v>
      </c>
      <c r="G36" s="191">
        <v>7.9976305736833577</v>
      </c>
      <c r="H36" s="191">
        <v>-4.2002709428134004</v>
      </c>
      <c r="I36" s="191">
        <v>15.227279499511823</v>
      </c>
      <c r="J36" s="191">
        <v>16.445101060304999</v>
      </c>
      <c r="K36" s="196"/>
      <c r="L36" s="197"/>
    </row>
    <row r="37" spans="2:12" ht="12.75" customHeight="1" x14ac:dyDescent="0.2">
      <c r="B37" s="138" t="s">
        <v>15</v>
      </c>
      <c r="C37" s="212">
        <v>2849528.6</v>
      </c>
      <c r="D37" s="212">
        <v>2957469.9</v>
      </c>
      <c r="E37" s="212">
        <v>3062334</v>
      </c>
      <c r="F37" s="212">
        <v>104864.10000000009</v>
      </c>
      <c r="G37" s="192">
        <v>3.5457368475669049</v>
      </c>
      <c r="H37" s="192">
        <v>2.0618038808394745</v>
      </c>
      <c r="I37" s="192">
        <v>12.562132733256432</v>
      </c>
      <c r="J37" s="192">
        <v>13.00755290241977</v>
      </c>
      <c r="K37" s="196"/>
      <c r="L37" s="197"/>
    </row>
    <row r="38" spans="2:12" ht="12.75" customHeight="1" x14ac:dyDescent="0.2">
      <c r="B38" s="140" t="s">
        <v>226</v>
      </c>
      <c r="C38" s="211">
        <v>988541.6</v>
      </c>
      <c r="D38" s="211">
        <v>627448.5</v>
      </c>
      <c r="E38" s="211">
        <v>809292.93</v>
      </c>
      <c r="F38" s="211">
        <v>181844.43000000005</v>
      </c>
      <c r="G38" s="191">
        <v>28.981570599021282</v>
      </c>
      <c r="H38" s="191">
        <v>-22.251055781171225</v>
      </c>
      <c r="I38" s="191">
        <v>2.6651467662553894</v>
      </c>
      <c r="J38" s="191">
        <v>3.4375481578852272</v>
      </c>
      <c r="K38" s="196"/>
      <c r="L38" s="197"/>
    </row>
    <row r="39" spans="2:12" ht="12.75" customHeight="1" x14ac:dyDescent="0.2">
      <c r="B39" s="222" t="s">
        <v>262</v>
      </c>
      <c r="C39" s="223">
        <v>1109538.0999999999</v>
      </c>
      <c r="D39" s="223">
        <v>1193373.1000000001</v>
      </c>
      <c r="E39" s="223">
        <v>1243484.2</v>
      </c>
      <c r="F39" s="223">
        <v>50111.09999999986</v>
      </c>
      <c r="G39" s="194">
        <v>4.199114258566734</v>
      </c>
      <c r="H39" s="194">
        <v>6.4343360914901782</v>
      </c>
      <c r="I39" s="194">
        <v>5.0689649563289567</v>
      </c>
      <c r="J39" s="194">
        <v>5.2818165865719173</v>
      </c>
      <c r="K39" s="196"/>
      <c r="L39" s="197"/>
    </row>
    <row r="40" spans="2:12" x14ac:dyDescent="0.2">
      <c r="B40" s="2" t="s">
        <v>686</v>
      </c>
      <c r="C40" s="208"/>
      <c r="D40" s="208"/>
      <c r="E40" s="208"/>
      <c r="F40" s="208"/>
      <c r="G40" s="208"/>
      <c r="H40" s="208"/>
      <c r="I40" s="1"/>
      <c r="J40" s="1"/>
      <c r="K40" s="196"/>
      <c r="L40" s="197"/>
    </row>
    <row r="41" spans="2:12" x14ac:dyDescent="0.2">
      <c r="B41" s="2" t="s">
        <v>695</v>
      </c>
      <c r="C41" s="203"/>
      <c r="D41" s="203"/>
      <c r="E41" s="203"/>
      <c r="F41" s="203"/>
      <c r="G41" s="204"/>
      <c r="H41" s="204"/>
      <c r="I41" s="1"/>
      <c r="J41" s="1"/>
      <c r="K41" s="196"/>
      <c r="L41" s="197"/>
    </row>
    <row r="42" spans="2:12" x14ac:dyDescent="0.2">
      <c r="B42" s="2" t="s">
        <v>696</v>
      </c>
      <c r="C42" s="205"/>
      <c r="D42" s="205"/>
      <c r="E42" s="205"/>
      <c r="F42" s="205"/>
      <c r="G42" s="199"/>
      <c r="H42" s="199"/>
      <c r="I42" s="1"/>
      <c r="J42" s="1"/>
      <c r="K42" s="196"/>
      <c r="L42" s="197"/>
    </row>
    <row r="43" spans="2:12" x14ac:dyDescent="0.2">
      <c r="B43" s="2" t="s">
        <v>263</v>
      </c>
      <c r="C43" s="108"/>
      <c r="D43" s="108"/>
      <c r="E43" s="108"/>
      <c r="F43" s="108"/>
      <c r="G43" s="195"/>
      <c r="H43" s="195"/>
      <c r="I43" s="1"/>
      <c r="J43" s="1"/>
      <c r="K43" s="196"/>
      <c r="L43" s="197"/>
    </row>
    <row r="44" spans="2:12" x14ac:dyDescent="0.2">
      <c r="B44" s="2" t="s">
        <v>264</v>
      </c>
      <c r="C44" s="108"/>
      <c r="D44" s="108"/>
      <c r="E44" s="108"/>
      <c r="F44" s="108"/>
      <c r="G44" s="195"/>
      <c r="H44" s="195"/>
      <c r="I44" s="1"/>
      <c r="J44" s="1"/>
      <c r="K44" s="196"/>
      <c r="L44" s="197"/>
    </row>
    <row r="45" spans="2:12" x14ac:dyDescent="0.2">
      <c r="B45" s="2" t="s">
        <v>265</v>
      </c>
      <c r="C45" s="205"/>
      <c r="D45" s="205"/>
      <c r="E45" s="205"/>
      <c r="F45" s="205"/>
      <c r="G45" s="199"/>
      <c r="H45" s="199"/>
      <c r="I45" s="1"/>
      <c r="J45" s="1"/>
      <c r="K45" s="196"/>
      <c r="L45" s="197"/>
    </row>
    <row r="46" spans="2:12" x14ac:dyDescent="0.2">
      <c r="B46" s="2" t="s">
        <v>266</v>
      </c>
      <c r="C46" s="108"/>
      <c r="D46" s="108"/>
      <c r="E46" s="108"/>
      <c r="F46" s="108"/>
      <c r="G46" s="195"/>
      <c r="H46" s="195"/>
      <c r="I46" s="1"/>
      <c r="J46" s="1"/>
      <c r="K46" s="196"/>
      <c r="L46" s="1"/>
    </row>
    <row r="47" spans="2:12" x14ac:dyDescent="0.2">
      <c r="B47" s="2" t="s">
        <v>697</v>
      </c>
      <c r="C47" s="200"/>
      <c r="D47" s="200"/>
      <c r="E47" s="200"/>
      <c r="F47" s="200"/>
      <c r="G47" s="195"/>
      <c r="H47" s="195"/>
      <c r="I47" s="1"/>
      <c r="J47" s="1"/>
      <c r="K47" s="1"/>
      <c r="L47" s="1"/>
    </row>
    <row r="48" spans="2:12" x14ac:dyDescent="0.2">
      <c r="B48" s="206"/>
      <c r="C48" s="200"/>
      <c r="D48" s="200"/>
      <c r="E48" s="200"/>
      <c r="F48" s="200"/>
      <c r="G48" s="195"/>
      <c r="H48" s="195"/>
      <c r="I48" s="1"/>
      <c r="J48" s="1"/>
      <c r="K48" s="1"/>
      <c r="L48" s="1"/>
    </row>
    <row r="50" spans="2:2" x14ac:dyDescent="0.2">
      <c r="B50" s="72" t="s">
        <v>130</v>
      </c>
    </row>
  </sheetData>
  <mergeCells count="6">
    <mergeCell ref="B2:J2"/>
    <mergeCell ref="B4:B5"/>
    <mergeCell ref="D4:E4"/>
    <mergeCell ref="F4:G4"/>
    <mergeCell ref="I4:J4"/>
    <mergeCell ref="B3:J3"/>
  </mergeCells>
  <hyperlinks>
    <hyperlink ref="B50" location="Índice!A1" display="Volver al índice" xr:uid="{00000000-0004-0000-0300-000000000000}"/>
  </hyperlinks>
  <printOptions gridLines="1"/>
  <pageMargins left="0.70866141732283472" right="0.70866141732283472" top="0.74803149606299213" bottom="0.74803149606299213" header="0.31496062992125984" footer="0.31496062992125984"/>
  <pageSetup scale="75" orientation="portrait" r:id="rId1"/>
  <headerFooter>
    <oddHeader>&amp;LInstituto Belisario Domínguez&amp;RDirección General de Finanzas</oddHeader>
  </headerFooter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2:U143"/>
  <sheetViews>
    <sheetView showGridLines="0" view="pageBreakPreview" zoomScaleNormal="100" zoomScaleSheetLayoutView="100" workbookViewId="0">
      <selection activeCell="B23" sqref="B23"/>
    </sheetView>
  </sheetViews>
  <sheetFormatPr baseColWidth="10" defaultColWidth="11.5703125" defaultRowHeight="12.75" x14ac:dyDescent="0.2"/>
  <cols>
    <col min="1" max="1" width="1.28515625" style="2" customWidth="1"/>
    <col min="2" max="2" width="3" style="2" customWidth="1"/>
    <col min="3" max="3" width="27" style="2" customWidth="1"/>
    <col min="4" max="4" width="12.28515625" style="2" customWidth="1"/>
    <col min="5" max="5" width="10.85546875" style="2" customWidth="1"/>
    <col min="6" max="6" width="10.28515625" style="2" customWidth="1"/>
    <col min="7" max="7" width="9.7109375" style="2" customWidth="1"/>
    <col min="8" max="8" width="10.85546875" style="2" bestFit="1" customWidth="1"/>
    <col min="9" max="9" width="11.42578125" style="2" customWidth="1"/>
    <col min="10" max="10" width="6.28515625" style="2" customWidth="1"/>
    <col min="11" max="11" width="7" style="2" customWidth="1"/>
    <col min="12" max="12" width="10.5703125" style="2" customWidth="1"/>
    <col min="13" max="13" width="24.28515625" style="2" customWidth="1"/>
    <col min="14" max="14" width="2.140625" style="2" customWidth="1"/>
    <col min="15" max="16384" width="11.5703125" style="2"/>
  </cols>
  <sheetData>
    <row r="2" spans="1:21" x14ac:dyDescent="0.2">
      <c r="B2" s="520" t="s">
        <v>123</v>
      </c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</row>
    <row r="3" spans="1:21" ht="13.5" customHeight="1" x14ac:dyDescent="0.2">
      <c r="B3" s="521" t="s">
        <v>134</v>
      </c>
      <c r="C3" s="520"/>
      <c r="D3" s="520"/>
      <c r="E3" s="520"/>
      <c r="F3" s="520"/>
      <c r="G3" s="520"/>
      <c r="H3" s="520"/>
      <c r="I3" s="520"/>
      <c r="J3" s="520"/>
      <c r="K3" s="520"/>
      <c r="L3" s="521"/>
      <c r="M3" s="520"/>
      <c r="N3" s="520"/>
      <c r="O3" s="520"/>
      <c r="P3" s="520"/>
      <c r="Q3" s="520"/>
      <c r="R3" s="520"/>
      <c r="S3" s="520"/>
      <c r="T3" s="520"/>
      <c r="U3" s="520"/>
    </row>
    <row r="4" spans="1:21" ht="0.75" customHeight="1" x14ac:dyDescent="0.2">
      <c r="G4" s="59"/>
      <c r="H4" s="59"/>
      <c r="I4" s="59"/>
      <c r="J4" s="59"/>
      <c r="K4" s="59"/>
      <c r="L4" s="1"/>
    </row>
    <row r="5" spans="1:21" ht="12.75" customHeight="1" x14ac:dyDescent="0.2">
      <c r="A5" s="12"/>
      <c r="B5" s="523" t="s">
        <v>7</v>
      </c>
      <c r="C5" s="524"/>
      <c r="D5" s="527" t="s">
        <v>256</v>
      </c>
      <c r="E5" s="516" t="s">
        <v>682</v>
      </c>
      <c r="F5" s="524"/>
      <c r="G5" s="536" t="s">
        <v>366</v>
      </c>
      <c r="H5" s="537"/>
      <c r="I5" s="537" t="s">
        <v>367</v>
      </c>
      <c r="J5" s="529" t="s">
        <v>22</v>
      </c>
      <c r="K5" s="530"/>
      <c r="L5" s="10"/>
    </row>
    <row r="6" spans="1:21" ht="29.25" customHeight="1" x14ac:dyDescent="0.2">
      <c r="A6" s="12"/>
      <c r="B6" s="525"/>
      <c r="C6" s="525"/>
      <c r="D6" s="528"/>
      <c r="E6" s="526"/>
      <c r="F6" s="526"/>
      <c r="G6" s="538"/>
      <c r="H6" s="539"/>
      <c r="I6" s="539"/>
      <c r="J6" s="531"/>
      <c r="K6" s="532"/>
      <c r="L6" s="10"/>
    </row>
    <row r="7" spans="1:21" ht="15.75" customHeight="1" x14ac:dyDescent="0.2">
      <c r="A7" s="12"/>
      <c r="B7" s="525"/>
      <c r="C7" s="525"/>
      <c r="D7" s="527" t="s">
        <v>24</v>
      </c>
      <c r="E7" s="516" t="s">
        <v>25</v>
      </c>
      <c r="F7" s="516" t="s">
        <v>24</v>
      </c>
      <c r="G7" s="518" t="s">
        <v>9</v>
      </c>
      <c r="H7" s="537" t="s">
        <v>10</v>
      </c>
      <c r="I7" s="514" t="s">
        <v>148</v>
      </c>
      <c r="J7" s="534" t="s">
        <v>23</v>
      </c>
      <c r="K7" s="535"/>
      <c r="L7" s="10"/>
    </row>
    <row r="8" spans="1:21" ht="12.75" customHeight="1" x14ac:dyDescent="0.2">
      <c r="A8" s="12"/>
      <c r="B8" s="526"/>
      <c r="C8" s="526"/>
      <c r="D8" s="533"/>
      <c r="E8" s="517"/>
      <c r="F8" s="517"/>
      <c r="G8" s="519"/>
      <c r="H8" s="539"/>
      <c r="I8" s="515"/>
      <c r="J8" s="323">
        <v>2017</v>
      </c>
      <c r="K8" s="324">
        <v>2018</v>
      </c>
      <c r="L8" s="10"/>
    </row>
    <row r="9" spans="1:21" ht="15" customHeight="1" x14ac:dyDescent="0.2">
      <c r="B9" s="60" t="s">
        <v>26</v>
      </c>
      <c r="C9" s="60"/>
      <c r="D9" s="119">
        <v>5255867.5626186607</v>
      </c>
      <c r="E9" s="119">
        <v>5279667</v>
      </c>
      <c r="F9" s="119">
        <v>5611559.1182650002</v>
      </c>
      <c r="G9" s="119">
        <v>331892.11826500006</v>
      </c>
      <c r="H9" s="116">
        <v>6.286232034425665</v>
      </c>
      <c r="I9" s="116">
        <v>1.396469260300659</v>
      </c>
      <c r="J9" s="116">
        <v>23.976139502582296</v>
      </c>
      <c r="K9" s="116">
        <v>23.835627600414515</v>
      </c>
      <c r="L9" s="120"/>
    </row>
    <row r="10" spans="1:21" ht="15" customHeight="1" x14ac:dyDescent="0.2">
      <c r="B10" s="1" t="s">
        <v>179</v>
      </c>
      <c r="C10" s="1"/>
      <c r="D10" s="121">
        <v>4722752.3297745604</v>
      </c>
      <c r="E10" s="121">
        <v>4632187.1726289997</v>
      </c>
      <c r="F10" s="121">
        <v>4996518.5173660005</v>
      </c>
      <c r="G10" s="121">
        <v>364331.34473699995</v>
      </c>
      <c r="H10" s="117">
        <v>7.8652120728149422</v>
      </c>
      <c r="I10" s="117">
        <v>0.47454165330467202</v>
      </c>
      <c r="J10" s="117">
        <v>21.544182258352699</v>
      </c>
      <c r="K10" s="117">
        <v>21.223184531883444</v>
      </c>
      <c r="L10" s="120"/>
      <c r="M10" s="74"/>
    </row>
    <row r="11" spans="1:21" ht="15" x14ac:dyDescent="0.2">
      <c r="B11" s="258" t="s">
        <v>298</v>
      </c>
      <c r="C11" s="259"/>
      <c r="D11" s="123">
        <v>3931021.6043230304</v>
      </c>
      <c r="E11" s="123">
        <v>3803164.4574570004</v>
      </c>
      <c r="F11" s="123">
        <v>4091257.3455100004</v>
      </c>
      <c r="G11" s="123">
        <v>288092.88805299997</v>
      </c>
      <c r="H11" s="118">
        <v>7.5750836251144982</v>
      </c>
      <c r="I11" s="118">
        <v>-1.159468799687724</v>
      </c>
      <c r="J11" s="118">
        <v>17.932476655852941</v>
      </c>
      <c r="K11" s="118">
        <v>17.378002164786537</v>
      </c>
      <c r="L11" s="120"/>
    </row>
    <row r="12" spans="1:21" ht="15" customHeight="1" x14ac:dyDescent="0.2">
      <c r="A12" s="25"/>
      <c r="B12" s="260" t="s">
        <v>32</v>
      </c>
      <c r="C12" s="1"/>
      <c r="D12" s="121">
        <v>1324845.9582956298</v>
      </c>
      <c r="E12" s="121">
        <v>1476502.5425430001</v>
      </c>
      <c r="F12" s="121">
        <v>1520301.772755</v>
      </c>
      <c r="G12" s="121">
        <v>43799.230212000111</v>
      </c>
      <c r="H12" s="117">
        <v>2.9664175272305249</v>
      </c>
      <c r="I12" s="117">
        <v>8.9803303652185242</v>
      </c>
      <c r="J12" s="117">
        <v>6.0436628467293492</v>
      </c>
      <c r="K12" s="117">
        <v>6.457625435627981</v>
      </c>
      <c r="L12" s="120"/>
    </row>
    <row r="13" spans="1:21" ht="25.5" x14ac:dyDescent="0.2">
      <c r="B13" s="60"/>
      <c r="C13" s="75" t="s">
        <v>299</v>
      </c>
      <c r="D13" s="123">
        <v>772417.56324599998</v>
      </c>
      <c r="E13" s="123">
        <v>811931.61517200002</v>
      </c>
      <c r="F13" s="123">
        <v>844045.17655500001</v>
      </c>
      <c r="G13" s="123">
        <v>32113.561382999993</v>
      </c>
      <c r="H13" s="118">
        <v>3.9552051900574314</v>
      </c>
      <c r="I13" s="118">
        <v>3.7760785002811437</v>
      </c>
      <c r="J13" s="118">
        <v>3.5236031026252981</v>
      </c>
      <c r="K13" s="118">
        <v>3.5851616426543784</v>
      </c>
      <c r="L13" s="122"/>
    </row>
    <row r="14" spans="1:21" ht="15" customHeight="1" x14ac:dyDescent="0.25">
      <c r="B14" s="115"/>
      <c r="C14" s="1" t="s">
        <v>300</v>
      </c>
      <c r="D14" s="121">
        <v>19313.162205529999</v>
      </c>
      <c r="E14" s="121">
        <v>17091.099999999999</v>
      </c>
      <c r="F14" s="121">
        <v>61215.995301000003</v>
      </c>
      <c r="G14" s="121">
        <v>44124.895301000004</v>
      </c>
      <c r="H14" s="117">
        <v>258.17469502255562</v>
      </c>
      <c r="I14" s="117">
        <v>201.01991609153168</v>
      </c>
      <c r="J14" s="117">
        <v>8.8102499874459672E-2</v>
      </c>
      <c r="K14" s="117">
        <v>0.26002072444253194</v>
      </c>
      <c r="L14" s="122"/>
      <c r="M14" s="26"/>
    </row>
    <row r="15" spans="1:21" ht="15" customHeight="1" x14ac:dyDescent="0.25">
      <c r="B15" s="329"/>
      <c r="C15" s="330" t="s">
        <v>295</v>
      </c>
      <c r="D15" s="131">
        <v>533115.23284409998</v>
      </c>
      <c r="E15" s="131">
        <v>647479.82737099996</v>
      </c>
      <c r="F15" s="131">
        <v>615040.60089900007</v>
      </c>
      <c r="G15" s="131">
        <v>-32439.226471999893</v>
      </c>
      <c r="H15" s="267">
        <v>-5.0100752333419818</v>
      </c>
      <c r="I15" s="267">
        <v>9.5636261629381547</v>
      </c>
      <c r="J15" s="267">
        <v>2.4319572442295923</v>
      </c>
      <c r="K15" s="267">
        <v>2.6124430685310722</v>
      </c>
      <c r="L15" s="124"/>
      <c r="M15" s="26"/>
    </row>
    <row r="16" spans="1:21" ht="14.25" customHeight="1" x14ac:dyDescent="0.2">
      <c r="B16" s="495" t="s">
        <v>686</v>
      </c>
      <c r="C16" s="495"/>
      <c r="D16" s="495"/>
      <c r="E16" s="495"/>
      <c r="F16" s="495"/>
      <c r="G16" s="495"/>
      <c r="H16" s="495"/>
      <c r="I16" s="495"/>
      <c r="J16" s="495"/>
      <c r="K16" s="495"/>
    </row>
    <row r="17" spans="2:11" ht="25.5" customHeight="1" x14ac:dyDescent="0.2">
      <c r="B17" s="522" t="s">
        <v>296</v>
      </c>
      <c r="C17" s="522"/>
      <c r="D17" s="522"/>
      <c r="E17" s="522"/>
      <c r="F17" s="522"/>
      <c r="G17" s="522"/>
      <c r="H17" s="522"/>
      <c r="I17" s="522"/>
      <c r="J17" s="522"/>
      <c r="K17" s="522"/>
    </row>
    <row r="18" spans="2:11" ht="15" x14ac:dyDescent="0.2">
      <c r="B18" s="125" t="s">
        <v>297</v>
      </c>
      <c r="C18" s="125"/>
      <c r="D18" s="125"/>
      <c r="E18" s="125"/>
      <c r="F18" s="125"/>
      <c r="G18" s="125"/>
      <c r="H18" s="125"/>
      <c r="I18" s="125"/>
      <c r="J18" s="125"/>
      <c r="K18" s="125"/>
    </row>
    <row r="19" spans="2:11" ht="27" customHeight="1" x14ac:dyDescent="0.2">
      <c r="B19" s="522" t="s">
        <v>326</v>
      </c>
      <c r="C19" s="522"/>
      <c r="D19" s="522"/>
      <c r="E19" s="522"/>
      <c r="F19" s="522"/>
      <c r="G19" s="522"/>
      <c r="H19" s="522"/>
      <c r="I19" s="522"/>
      <c r="J19" s="522"/>
      <c r="K19" s="522"/>
    </row>
    <row r="20" spans="2:11" x14ac:dyDescent="0.2">
      <c r="B20" s="522" t="s">
        <v>688</v>
      </c>
      <c r="C20" s="522"/>
      <c r="D20" s="522"/>
      <c r="E20" s="522"/>
      <c r="F20" s="522"/>
      <c r="G20" s="522"/>
      <c r="H20" s="522"/>
      <c r="I20" s="522"/>
      <c r="J20" s="522"/>
      <c r="K20" s="522"/>
    </row>
    <row r="21" spans="2:11" x14ac:dyDescent="0.2">
      <c r="B21" s="23"/>
      <c r="C21" s="23"/>
      <c r="D21" s="23"/>
      <c r="E21" s="23"/>
      <c r="F21" s="23"/>
      <c r="G21" s="23"/>
      <c r="H21" s="23"/>
      <c r="I21" s="23"/>
      <c r="J21" s="23"/>
    </row>
    <row r="22" spans="2:11" ht="15" customHeight="1" x14ac:dyDescent="0.2">
      <c r="B22" s="72"/>
      <c r="C22" s="72"/>
      <c r="D22" s="7"/>
      <c r="E22" s="7"/>
      <c r="F22" s="7"/>
      <c r="G22" s="7"/>
      <c r="H22" s="7"/>
      <c r="I22" s="7"/>
      <c r="J22" s="7"/>
    </row>
    <row r="23" spans="2:11" x14ac:dyDescent="0.2">
      <c r="B23" s="72" t="s">
        <v>130</v>
      </c>
    </row>
    <row r="24" spans="2:11" x14ac:dyDescent="0.2">
      <c r="C24" s="5"/>
    </row>
    <row r="25" spans="2:11" x14ac:dyDescent="0.2">
      <c r="C25" s="5"/>
    </row>
    <row r="26" spans="2:11" x14ac:dyDescent="0.2">
      <c r="C26" s="5"/>
    </row>
    <row r="27" spans="2:11" x14ac:dyDescent="0.2">
      <c r="C27" s="5"/>
    </row>
    <row r="28" spans="2:11" x14ac:dyDescent="0.2">
      <c r="C28" s="5"/>
    </row>
    <row r="29" spans="2:11" ht="24.75" customHeight="1" x14ac:dyDescent="0.2">
      <c r="C29" s="5"/>
    </row>
    <row r="31" spans="2:11" ht="40.5" customHeight="1" x14ac:dyDescent="0.2"/>
    <row r="32" spans="2:11" ht="30" customHeight="1" x14ac:dyDescent="0.2"/>
    <row r="33" spans="13:13" ht="30" customHeight="1" x14ac:dyDescent="0.2">
      <c r="M33" s="24"/>
    </row>
    <row r="37" spans="13:13" ht="11.25" customHeight="1" x14ac:dyDescent="0.2"/>
    <row r="38" spans="13:13" ht="11.25" customHeight="1" x14ac:dyDescent="0.2"/>
    <row r="40" spans="13:13" ht="15" customHeight="1" x14ac:dyDescent="0.2"/>
    <row r="55" ht="14.25" customHeight="1" x14ac:dyDescent="0.2"/>
    <row r="62" ht="12.75" customHeight="1" x14ac:dyDescent="0.2"/>
    <row r="73" ht="14.25" customHeight="1" x14ac:dyDescent="0.2"/>
    <row r="83" ht="13.5" customHeight="1" x14ac:dyDescent="0.2"/>
    <row r="86" ht="12" customHeight="1" x14ac:dyDescent="0.2"/>
    <row r="87" ht="24.75" customHeight="1" x14ac:dyDescent="0.2"/>
    <row r="88" ht="13.5" customHeight="1" x14ac:dyDescent="0.2"/>
    <row r="89" ht="12" customHeight="1" x14ac:dyDescent="0.2"/>
    <row r="90" ht="13.5" customHeight="1" x14ac:dyDescent="0.2"/>
    <row r="91" ht="12.75" customHeight="1" x14ac:dyDescent="0.2"/>
    <row r="93" ht="12" customHeight="1" x14ac:dyDescent="0.2"/>
    <row r="94" ht="14.25" customHeight="1" x14ac:dyDescent="0.2"/>
    <row r="95" ht="24" customHeight="1" x14ac:dyDescent="0.2"/>
    <row r="96" ht="15.75" customHeight="1" x14ac:dyDescent="0.2"/>
    <row r="97" ht="15" customHeight="1" x14ac:dyDescent="0.2"/>
    <row r="98" ht="14.25" customHeight="1" x14ac:dyDescent="0.2"/>
    <row r="99" ht="25.5" customHeight="1" x14ac:dyDescent="0.2"/>
    <row r="100" ht="25.5" customHeight="1" x14ac:dyDescent="0.2"/>
    <row r="106" ht="12.75" customHeight="1" x14ac:dyDescent="0.2"/>
    <row r="107" ht="15" customHeight="1" x14ac:dyDescent="0.2"/>
    <row r="108" ht="26.25" customHeight="1" x14ac:dyDescent="0.2"/>
    <row r="109" ht="15" customHeight="1" x14ac:dyDescent="0.2"/>
    <row r="112" s="6" customFormat="1" x14ac:dyDescent="0.2"/>
    <row r="114" s="6" customFormat="1" x14ac:dyDescent="0.2"/>
    <row r="116" s="6" customFormat="1" x14ac:dyDescent="0.2"/>
    <row r="117" s="6" customFormat="1" ht="13.5" customHeight="1" x14ac:dyDescent="0.2"/>
    <row r="118" s="6" customFormat="1" x14ac:dyDescent="0.2"/>
    <row r="119" s="6" customFormat="1" x14ac:dyDescent="0.2"/>
    <row r="120" s="6" customFormat="1" x14ac:dyDescent="0.2"/>
    <row r="121" s="6" customFormat="1" ht="16.5" customHeigh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ht="12.75" customHeight="1" x14ac:dyDescent="0.2"/>
    <row r="128" s="6" customFormat="1" ht="28.5" customHeight="1" x14ac:dyDescent="0.2"/>
    <row r="129" s="6" customFormat="1" ht="14.25" customHeight="1" x14ac:dyDescent="0.2"/>
    <row r="130" s="6" customFormat="1" ht="16.5" customHeight="1" x14ac:dyDescent="0.2"/>
    <row r="131" s="6" customFormat="1" x14ac:dyDescent="0.2"/>
    <row r="132" s="6" customFormat="1" ht="27" customHeight="1" x14ac:dyDescent="0.2"/>
    <row r="133" s="6" customFormat="1" ht="15.75" customHeight="1" x14ac:dyDescent="0.2"/>
    <row r="134" s="6" customFormat="1" ht="15" customHeight="1" x14ac:dyDescent="0.2"/>
    <row r="135" s="6" customFormat="1" x14ac:dyDescent="0.2"/>
    <row r="136" s="6" customFormat="1" ht="25.5" customHeight="1" x14ac:dyDescent="0.2"/>
    <row r="137" s="6" customFormat="1" ht="12.75" customHeigh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</sheetData>
  <mergeCells count="21">
    <mergeCell ref="B16:K16"/>
    <mergeCell ref="B17:K17"/>
    <mergeCell ref="B19:K19"/>
    <mergeCell ref="B20:K20"/>
    <mergeCell ref="B2:K2"/>
    <mergeCell ref="B3:K3"/>
    <mergeCell ref="B5:C8"/>
    <mergeCell ref="D5:D6"/>
    <mergeCell ref="E5:F6"/>
    <mergeCell ref="J5:K6"/>
    <mergeCell ref="D7:D8"/>
    <mergeCell ref="E7:E8"/>
    <mergeCell ref="J7:K7"/>
    <mergeCell ref="G5:H6"/>
    <mergeCell ref="I5:I6"/>
    <mergeCell ref="H7:H8"/>
    <mergeCell ref="I7:I8"/>
    <mergeCell ref="F7:F8"/>
    <mergeCell ref="G7:G8"/>
    <mergeCell ref="L2:U2"/>
    <mergeCell ref="L3:U3"/>
  </mergeCells>
  <hyperlinks>
    <hyperlink ref="B23" location="Índice!A1" display="Volver al índice" xr:uid="{00000000-0004-0000-0400-000000000000}"/>
  </hyperlinks>
  <printOptions gridLines="1"/>
  <pageMargins left="0.70866141732283472" right="0.70866141732283472" top="0.74803149606299213" bottom="0.74803149606299213" header="0.31496062992125984" footer="0.31496062992125984"/>
  <pageSetup scale="82" orientation="portrait" r:id="rId1"/>
  <headerFooter>
    <oddHeader>&amp;LInstituto Belisario Domínguez&amp;RDirección General de Finanzas</oddHeader>
  </headerFooter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  <pageSetUpPr fitToPage="1"/>
  </sheetPr>
  <dimension ref="B2:M23"/>
  <sheetViews>
    <sheetView view="pageBreakPreview" zoomScaleNormal="100" zoomScaleSheetLayoutView="100" workbookViewId="0">
      <selection activeCell="E27" sqref="E27"/>
    </sheetView>
  </sheetViews>
  <sheetFormatPr baseColWidth="10" defaultColWidth="11.42578125" defaultRowHeight="15" x14ac:dyDescent="0.25"/>
  <cols>
    <col min="1" max="1" width="1.5703125" style="41" customWidth="1"/>
    <col min="2" max="2" width="27.28515625" style="41" customWidth="1"/>
    <col min="3" max="3" width="11.42578125" style="41"/>
    <col min="4" max="4" width="10.140625" style="41" customWidth="1"/>
    <col min="5" max="5" width="10.7109375" style="41" customWidth="1"/>
    <col min="6" max="6" width="10" style="41" customWidth="1"/>
    <col min="7" max="7" width="10.7109375" style="41" customWidth="1"/>
    <col min="8" max="16384" width="11.42578125" style="41"/>
  </cols>
  <sheetData>
    <row r="2" spans="2:13" x14ac:dyDescent="0.25">
      <c r="B2" s="540" t="s">
        <v>122</v>
      </c>
      <c r="C2" s="540"/>
      <c r="D2" s="540"/>
      <c r="E2" s="540"/>
      <c r="F2" s="540"/>
      <c r="G2" s="540"/>
      <c r="H2" s="540"/>
    </row>
    <row r="3" spans="2:13" x14ac:dyDescent="0.25">
      <c r="B3" s="541" t="s">
        <v>134</v>
      </c>
      <c r="C3" s="541"/>
      <c r="D3" s="541"/>
      <c r="E3" s="541"/>
      <c r="F3" s="541"/>
      <c r="G3" s="541"/>
      <c r="H3" s="541"/>
    </row>
    <row r="4" spans="2:13" ht="21.75" customHeight="1" x14ac:dyDescent="0.25">
      <c r="B4" s="542" t="s">
        <v>7</v>
      </c>
      <c r="C4" s="545" t="s">
        <v>256</v>
      </c>
      <c r="D4" s="547" t="s">
        <v>365</v>
      </c>
      <c r="E4" s="548"/>
      <c r="F4" s="536" t="s">
        <v>366</v>
      </c>
      <c r="G4" s="537"/>
      <c r="H4" s="537" t="s">
        <v>367</v>
      </c>
    </row>
    <row r="5" spans="2:13" ht="18" customHeight="1" x14ac:dyDescent="0.25">
      <c r="B5" s="543"/>
      <c r="C5" s="546"/>
      <c r="D5" s="549"/>
      <c r="E5" s="550"/>
      <c r="F5" s="538"/>
      <c r="G5" s="539"/>
      <c r="H5" s="539"/>
      <c r="K5" s="34"/>
      <c r="L5" s="2"/>
      <c r="M5" s="2"/>
    </row>
    <row r="6" spans="2:13" ht="15" customHeight="1" x14ac:dyDescent="0.25">
      <c r="B6" s="543"/>
      <c r="C6" s="551" t="s">
        <v>23</v>
      </c>
      <c r="D6" s="553" t="s">
        <v>1</v>
      </c>
      <c r="E6" s="555" t="s">
        <v>33</v>
      </c>
      <c r="F6" s="518" t="s">
        <v>9</v>
      </c>
      <c r="G6" s="557" t="s">
        <v>10</v>
      </c>
      <c r="H6" s="558" t="s">
        <v>148</v>
      </c>
    </row>
    <row r="7" spans="2:13" x14ac:dyDescent="0.25">
      <c r="B7" s="544"/>
      <c r="C7" s="552"/>
      <c r="D7" s="554"/>
      <c r="E7" s="556"/>
      <c r="F7" s="519"/>
      <c r="G7" s="539"/>
      <c r="H7" s="515"/>
    </row>
    <row r="8" spans="2:13" x14ac:dyDescent="0.25">
      <c r="B8" s="331" t="s">
        <v>26</v>
      </c>
      <c r="C8" s="261">
        <v>3931021.7</v>
      </c>
      <c r="D8" s="261">
        <v>3803164.3000000003</v>
      </c>
      <c r="E8" s="261">
        <v>4091257.4</v>
      </c>
      <c r="F8" s="261">
        <v>288093.10000000009</v>
      </c>
      <c r="G8" s="280">
        <v>7.5750895116469152</v>
      </c>
      <c r="H8" s="280">
        <v>-1.159469888941389</v>
      </c>
    </row>
    <row r="9" spans="2:13" x14ac:dyDescent="0.25">
      <c r="B9" s="127" t="s">
        <v>34</v>
      </c>
      <c r="C9" s="203">
        <v>2386480.2000000002</v>
      </c>
      <c r="D9" s="203">
        <v>2365537.4</v>
      </c>
      <c r="E9" s="203">
        <v>2567430</v>
      </c>
      <c r="F9" s="203">
        <v>201892.60000000021</v>
      </c>
      <c r="G9" s="332">
        <v>8.5347456353892284</v>
      </c>
      <c r="H9" s="446">
        <v>2.1702554988136891</v>
      </c>
      <c r="J9" s="89"/>
    </row>
    <row r="10" spans="2:13" x14ac:dyDescent="0.25">
      <c r="B10" s="58" t="s">
        <v>35</v>
      </c>
      <c r="C10" s="110">
        <v>1149514.6000000001</v>
      </c>
      <c r="D10" s="110">
        <v>1220350.8999999999</v>
      </c>
      <c r="E10" s="110">
        <v>1215493.1000000001</v>
      </c>
      <c r="F10" s="110">
        <v>-4857.7999999998137</v>
      </c>
      <c r="G10" s="282">
        <v>-0.39806583499875092</v>
      </c>
      <c r="H10" s="282">
        <v>0.42034511099398042</v>
      </c>
      <c r="J10" s="89"/>
    </row>
    <row r="11" spans="2:13" x14ac:dyDescent="0.25">
      <c r="B11" s="439" t="s">
        <v>37</v>
      </c>
      <c r="C11" s="108">
        <v>452843.6</v>
      </c>
      <c r="D11" s="108">
        <v>434147.5</v>
      </c>
      <c r="E11" s="108">
        <v>456493.5</v>
      </c>
      <c r="F11" s="108">
        <v>22346</v>
      </c>
      <c r="G11" s="281">
        <v>5.1470986243154604</v>
      </c>
      <c r="H11" s="445">
        <v>-4.2651486917624437</v>
      </c>
      <c r="J11" s="89"/>
    </row>
    <row r="12" spans="2:13" x14ac:dyDescent="0.25">
      <c r="B12" s="58" t="s">
        <v>38</v>
      </c>
      <c r="C12" s="110">
        <v>784122</v>
      </c>
      <c r="D12" s="110">
        <v>711039</v>
      </c>
      <c r="E12" s="110">
        <v>895443.4</v>
      </c>
      <c r="F12" s="110">
        <v>184404.40000000002</v>
      </c>
      <c r="G12" s="282">
        <v>25.934498670255792</v>
      </c>
      <c r="H12" s="282">
        <v>8.4521595145229824</v>
      </c>
      <c r="J12" s="89"/>
    </row>
    <row r="13" spans="2:13" x14ac:dyDescent="0.25">
      <c r="B13" s="127" t="s">
        <v>36</v>
      </c>
      <c r="C13" s="203">
        <v>706118.2</v>
      </c>
      <c r="D13" s="203">
        <v>793734.3</v>
      </c>
      <c r="E13" s="203">
        <v>792600.6</v>
      </c>
      <c r="F13" s="203">
        <v>-1133.7000000000698</v>
      </c>
      <c r="G13" s="332">
        <v>-0.14283117158979675</v>
      </c>
      <c r="H13" s="397">
        <v>6.6008566368084054</v>
      </c>
      <c r="J13" s="89"/>
    </row>
    <row r="14" spans="2:13" x14ac:dyDescent="0.25">
      <c r="B14" s="333" t="s">
        <v>39</v>
      </c>
      <c r="C14" s="261">
        <v>838423.3</v>
      </c>
      <c r="D14" s="261">
        <v>643892.6</v>
      </c>
      <c r="E14" s="261">
        <v>731226.79999999993</v>
      </c>
      <c r="F14" s="261">
        <v>87334.199999999968</v>
      </c>
      <c r="G14" s="280">
        <v>13.563473163070983</v>
      </c>
      <c r="H14" s="280">
        <v>-17.17289831714649</v>
      </c>
      <c r="J14" s="89"/>
    </row>
    <row r="15" spans="2:13" x14ac:dyDescent="0.25">
      <c r="B15" s="128" t="s">
        <v>40</v>
      </c>
      <c r="C15" s="108">
        <v>511183.6</v>
      </c>
      <c r="D15" s="108">
        <v>573920.6</v>
      </c>
      <c r="E15" s="108">
        <v>547708.69999999995</v>
      </c>
      <c r="F15" s="108">
        <v>-26211.900000000023</v>
      </c>
      <c r="G15" s="281">
        <v>-4.56716486566261</v>
      </c>
      <c r="H15" s="416">
        <v>1.7551574604455222</v>
      </c>
    </row>
    <row r="16" spans="2:13" x14ac:dyDescent="0.25">
      <c r="B16" s="58" t="s">
        <v>37</v>
      </c>
      <c r="C16" s="110">
        <v>71513</v>
      </c>
      <c r="D16" s="110">
        <v>51472.800000000003</v>
      </c>
      <c r="E16" s="110">
        <v>77902.2</v>
      </c>
      <c r="F16" s="110">
        <v>26429.399999999994</v>
      </c>
      <c r="G16" s="282">
        <v>51.34634214575464</v>
      </c>
      <c r="H16" s="282">
        <v>3.4542719293610968</v>
      </c>
    </row>
    <row r="17" spans="2:8" x14ac:dyDescent="0.25">
      <c r="B17" s="334" t="s">
        <v>685</v>
      </c>
      <c r="C17" s="335">
        <v>255726.7</v>
      </c>
      <c r="D17" s="335">
        <v>18499.2</v>
      </c>
      <c r="E17" s="335">
        <v>105615.9</v>
      </c>
      <c r="F17" s="335">
        <v>87116.7</v>
      </c>
      <c r="G17" s="336">
        <v>470.92144525168652</v>
      </c>
      <c r="H17" s="447">
        <v>-60.777349941590778</v>
      </c>
    </row>
    <row r="18" spans="2:8" ht="15.75" customHeight="1" x14ac:dyDescent="0.25">
      <c r="B18" s="522" t="s">
        <v>686</v>
      </c>
      <c r="C18" s="522"/>
      <c r="D18" s="522"/>
      <c r="E18" s="522"/>
      <c r="F18" s="522"/>
      <c r="G18" s="522"/>
      <c r="H18" s="522"/>
    </row>
    <row r="19" spans="2:8" ht="15" customHeight="1" x14ac:dyDescent="0.25">
      <c r="B19" s="559" t="s">
        <v>266</v>
      </c>
      <c r="C19" s="559"/>
      <c r="D19" s="559"/>
      <c r="E19" s="559"/>
      <c r="F19" s="559"/>
      <c r="G19" s="559"/>
      <c r="H19" s="559"/>
    </row>
    <row r="20" spans="2:8" x14ac:dyDescent="0.25">
      <c r="B20" s="496" t="s">
        <v>687</v>
      </c>
      <c r="C20" s="496"/>
      <c r="D20" s="496"/>
      <c r="E20" s="496"/>
      <c r="F20" s="496"/>
      <c r="G20" s="496"/>
      <c r="H20" s="496"/>
    </row>
    <row r="21" spans="2:8" x14ac:dyDescent="0.25">
      <c r="C21" s="24"/>
      <c r="D21" s="24"/>
      <c r="E21" s="24"/>
      <c r="F21" s="24"/>
      <c r="G21" s="24"/>
      <c r="H21" s="24"/>
    </row>
    <row r="23" spans="2:8" x14ac:dyDescent="0.25">
      <c r="B23" s="357" t="s">
        <v>130</v>
      </c>
    </row>
  </sheetData>
  <mergeCells count="16">
    <mergeCell ref="B20:H20"/>
    <mergeCell ref="B2:H2"/>
    <mergeCell ref="B3:H3"/>
    <mergeCell ref="B4:B7"/>
    <mergeCell ref="C4:C5"/>
    <mergeCell ref="D4:E5"/>
    <mergeCell ref="F4:G5"/>
    <mergeCell ref="H4:H5"/>
    <mergeCell ref="C6:C7"/>
    <mergeCell ref="D6:D7"/>
    <mergeCell ref="E6:E7"/>
    <mergeCell ref="F6:F7"/>
    <mergeCell ref="G6:G7"/>
    <mergeCell ref="H6:H7"/>
    <mergeCell ref="B18:H18"/>
    <mergeCell ref="B19:H19"/>
  </mergeCells>
  <hyperlinks>
    <hyperlink ref="B23" location="Índice!A1" display="Volver al índice" xr:uid="{00000000-0004-0000-0500-000000000000}"/>
  </hyperlinks>
  <printOptions gridLines="1"/>
  <pageMargins left="0.70866141732283472" right="0.70866141732283472" top="0.74803149606299213" bottom="0.74803149606299213" header="0.31496062992125984" footer="0.31496062992125984"/>
  <pageSetup scale="96" orientation="portrait" r:id="rId1"/>
  <headerFooter>
    <oddHeader>&amp;LInstituto Belisario Domínguez&amp;RDirección General de Finanzas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B2:K43"/>
  <sheetViews>
    <sheetView showGridLines="0" view="pageBreakPreview" zoomScaleNormal="100" zoomScaleSheetLayoutView="100" workbookViewId="0"/>
  </sheetViews>
  <sheetFormatPr baseColWidth="10" defaultColWidth="11.42578125" defaultRowHeight="12.75" x14ac:dyDescent="0.2"/>
  <cols>
    <col min="1" max="1" width="2.42578125" style="33" customWidth="1"/>
    <col min="2" max="2" width="46.7109375" style="33" customWidth="1"/>
    <col min="3" max="3" width="11.7109375" style="33" bestFit="1" customWidth="1"/>
    <col min="4" max="4" width="11.42578125" style="33" customWidth="1"/>
    <col min="5" max="5" width="12.7109375" style="33" customWidth="1"/>
    <col min="6" max="6" width="10" style="33" customWidth="1"/>
    <col min="7" max="7" width="10.85546875" style="33" bestFit="1" customWidth="1"/>
    <col min="8" max="8" width="11.5703125" style="33" bestFit="1" customWidth="1"/>
    <col min="9" max="16384" width="11.42578125" style="33"/>
  </cols>
  <sheetData>
    <row r="2" spans="2:11" x14ac:dyDescent="0.2">
      <c r="B2" s="540" t="s">
        <v>204</v>
      </c>
      <c r="C2" s="540"/>
      <c r="D2" s="540"/>
      <c r="E2" s="540"/>
      <c r="F2" s="540"/>
      <c r="G2" s="540"/>
      <c r="H2" s="540"/>
    </row>
    <row r="3" spans="2:11" x14ac:dyDescent="0.2">
      <c r="B3" s="541" t="s">
        <v>134</v>
      </c>
      <c r="C3" s="541"/>
      <c r="D3" s="541"/>
      <c r="E3" s="541"/>
      <c r="F3" s="541"/>
      <c r="G3" s="541"/>
      <c r="H3" s="541"/>
    </row>
    <row r="4" spans="2:11" ht="12.75" customHeight="1" x14ac:dyDescent="0.2">
      <c r="B4" s="562" t="s">
        <v>7</v>
      </c>
      <c r="C4" s="502" t="s">
        <v>256</v>
      </c>
      <c r="D4" s="562" t="s">
        <v>682</v>
      </c>
      <c r="E4" s="563"/>
      <c r="F4" s="567" t="s">
        <v>366</v>
      </c>
      <c r="G4" s="557"/>
      <c r="H4" s="557" t="s">
        <v>367</v>
      </c>
    </row>
    <row r="5" spans="2:11" ht="28.5" customHeight="1" x14ac:dyDescent="0.2">
      <c r="B5" s="565"/>
      <c r="C5" s="566"/>
      <c r="D5" s="531"/>
      <c r="E5" s="532"/>
      <c r="F5" s="538"/>
      <c r="G5" s="539"/>
      <c r="H5" s="539"/>
    </row>
    <row r="6" spans="2:11" ht="12.75" customHeight="1" x14ac:dyDescent="0.2">
      <c r="B6" s="565"/>
      <c r="C6" s="566"/>
      <c r="D6" s="562" t="s">
        <v>25</v>
      </c>
      <c r="E6" s="563" t="s">
        <v>24</v>
      </c>
      <c r="F6" s="564" t="s">
        <v>9</v>
      </c>
      <c r="G6" s="557" t="s">
        <v>10</v>
      </c>
      <c r="H6" s="558" t="s">
        <v>148</v>
      </c>
      <c r="J6" s="34"/>
    </row>
    <row r="7" spans="2:11" ht="12.75" customHeight="1" x14ac:dyDescent="0.2">
      <c r="B7" s="531"/>
      <c r="C7" s="533"/>
      <c r="D7" s="531"/>
      <c r="E7" s="532"/>
      <c r="F7" s="519"/>
      <c r="G7" s="539"/>
      <c r="H7" s="515"/>
    </row>
    <row r="8" spans="2:11" ht="15" x14ac:dyDescent="0.2">
      <c r="B8" s="230" t="s">
        <v>327</v>
      </c>
      <c r="C8" s="261">
        <v>3931021.6043230267</v>
      </c>
      <c r="D8" s="261">
        <v>3803164.4574570004</v>
      </c>
      <c r="E8" s="261">
        <v>4091257.3455124106</v>
      </c>
      <c r="F8" s="261">
        <v>288092.88805541076</v>
      </c>
      <c r="G8" s="262">
        <v>7.5750836251778697</v>
      </c>
      <c r="H8" s="262">
        <v>-1.159468799629404</v>
      </c>
    </row>
    <row r="9" spans="2:11" x14ac:dyDescent="0.2">
      <c r="B9" s="127" t="s">
        <v>196</v>
      </c>
      <c r="C9" s="263">
        <v>570121.79061814956</v>
      </c>
      <c r="D9" s="263">
        <v>380295.81355099991</v>
      </c>
      <c r="E9" s="263">
        <v>449884.77886531036</v>
      </c>
      <c r="F9" s="263">
        <v>69588.965314310364</v>
      </c>
      <c r="G9" s="264">
        <v>18.29864090917166</v>
      </c>
      <c r="H9" s="264">
        <v>-25.059366049811484</v>
      </c>
    </row>
    <row r="10" spans="2:11" x14ac:dyDescent="0.2">
      <c r="B10" s="58" t="s">
        <v>683</v>
      </c>
      <c r="C10" s="110">
        <v>14838.446535239991</v>
      </c>
      <c r="D10" s="110">
        <v>15574.572274</v>
      </c>
      <c r="E10" s="110">
        <v>15185.937477409983</v>
      </c>
      <c r="F10" s="110">
        <v>-388.63479659001678</v>
      </c>
      <c r="G10" s="202">
        <v>-2.4953160173701749</v>
      </c>
      <c r="H10" s="202">
        <v>-2.806577655287612</v>
      </c>
    </row>
    <row r="11" spans="2:11" x14ac:dyDescent="0.2">
      <c r="B11" s="439" t="s">
        <v>197</v>
      </c>
      <c r="C11" s="265">
        <v>108378.84772049959</v>
      </c>
      <c r="D11" s="265">
        <v>116139.508462</v>
      </c>
      <c r="E11" s="265">
        <v>117843.63655448056</v>
      </c>
      <c r="F11" s="265">
        <v>1704.1280924805615</v>
      </c>
      <c r="G11" s="266">
        <v>1.4673112664654875</v>
      </c>
      <c r="H11" s="266">
        <v>3.2631360129095288</v>
      </c>
    </row>
    <row r="12" spans="2:11" x14ac:dyDescent="0.2">
      <c r="B12" s="58" t="s">
        <v>198</v>
      </c>
      <c r="C12" s="110">
        <v>31240.40997501009</v>
      </c>
      <c r="D12" s="110">
        <v>35707.913231999999</v>
      </c>
      <c r="E12" s="110">
        <v>42393.434480939926</v>
      </c>
      <c r="F12" s="110">
        <v>6685.5212489399273</v>
      </c>
      <c r="G12" s="202">
        <v>18.722800196984444</v>
      </c>
      <c r="H12" s="202">
        <v>28.87408086518699</v>
      </c>
    </row>
    <row r="13" spans="2:11" x14ac:dyDescent="0.2">
      <c r="B13" s="439" t="s">
        <v>56</v>
      </c>
      <c r="C13" s="265">
        <v>13032.798474179976</v>
      </c>
      <c r="D13" s="265">
        <v>8973.2680889999992</v>
      </c>
      <c r="E13" s="265">
        <v>14272.544588819999</v>
      </c>
      <c r="F13" s="265">
        <v>5299.27649982</v>
      </c>
      <c r="G13" s="266">
        <v>59.056259628709725</v>
      </c>
      <c r="H13" s="266">
        <v>4.0033748165400507</v>
      </c>
    </row>
    <row r="14" spans="2:11" x14ac:dyDescent="0.2">
      <c r="B14" s="58" t="s">
        <v>199</v>
      </c>
      <c r="C14" s="110">
        <v>243618.50831018994</v>
      </c>
      <c r="D14" s="110">
        <v>42640.194451000003</v>
      </c>
      <c r="E14" s="110">
        <v>89469.210542500034</v>
      </c>
      <c r="F14" s="110">
        <v>46829.016091500031</v>
      </c>
      <c r="G14" s="202">
        <v>109.82364572777361</v>
      </c>
      <c r="H14" s="202">
        <v>-65.122364956710783</v>
      </c>
    </row>
    <row r="15" spans="2:11" x14ac:dyDescent="0.2">
      <c r="B15" s="439" t="s">
        <v>200</v>
      </c>
      <c r="C15" s="265">
        <v>99975.187864250096</v>
      </c>
      <c r="D15" s="265">
        <v>102409.081401</v>
      </c>
      <c r="E15" s="265">
        <v>107729.61326991982</v>
      </c>
      <c r="F15" s="265">
        <v>5320.5318689198175</v>
      </c>
      <c r="G15" s="266">
        <v>5.1953711488597287</v>
      </c>
      <c r="H15" s="266">
        <v>2.3355611377054109</v>
      </c>
    </row>
    <row r="16" spans="2:11" x14ac:dyDescent="0.2">
      <c r="B16" s="58" t="s">
        <v>201</v>
      </c>
      <c r="C16" s="110">
        <v>46828.088542259953</v>
      </c>
      <c r="D16" s="110">
        <v>47451.194431000004</v>
      </c>
      <c r="E16" s="110">
        <v>50292.564268380062</v>
      </c>
      <c r="F16" s="110">
        <v>2841.369837380058</v>
      </c>
      <c r="G16" s="202">
        <v>5.9879838040995281</v>
      </c>
      <c r="H16" s="202">
        <v>1.9955095819103708</v>
      </c>
      <c r="I16" s="35"/>
      <c r="J16" s="35"/>
      <c r="K16" s="35"/>
    </row>
    <row r="17" spans="2:11" x14ac:dyDescent="0.2">
      <c r="B17" s="439" t="s">
        <v>202</v>
      </c>
      <c r="C17" s="265">
        <v>12209.503196519971</v>
      </c>
      <c r="D17" s="265">
        <v>11400.081211000001</v>
      </c>
      <c r="E17" s="265">
        <v>12697.837682859985</v>
      </c>
      <c r="F17" s="265">
        <v>1297.7564718599842</v>
      </c>
      <c r="G17" s="266">
        <v>11.383747605304539</v>
      </c>
      <c r="H17" s="266">
        <v>-1.2321769342758082</v>
      </c>
      <c r="I17" s="35"/>
      <c r="J17" s="35"/>
      <c r="K17" s="35"/>
    </row>
    <row r="18" spans="2:11" x14ac:dyDescent="0.2">
      <c r="B18" s="441" t="s">
        <v>182</v>
      </c>
      <c r="C18" s="261">
        <v>2841140.1958339764</v>
      </c>
      <c r="D18" s="261">
        <v>3007156.0106409998</v>
      </c>
      <c r="E18" s="261">
        <v>3066504.7040369306</v>
      </c>
      <c r="F18" s="261">
        <v>59348.69339593051</v>
      </c>
      <c r="G18" s="262">
        <v>1.973582121643247</v>
      </c>
      <c r="H18" s="262">
        <v>2.5025510531308415</v>
      </c>
    </row>
    <row r="19" spans="2:11" x14ac:dyDescent="0.2">
      <c r="B19" s="440" t="s">
        <v>183</v>
      </c>
      <c r="C19" s="265">
        <v>19927.936052080007</v>
      </c>
      <c r="D19" s="265">
        <v>22679.990441000002</v>
      </c>
      <c r="E19" s="265">
        <v>22768.091067960042</v>
      </c>
      <c r="F19" s="265">
        <v>88.100626960040245</v>
      </c>
      <c r="G19" s="266">
        <v>0.38845089987682435</v>
      </c>
      <c r="H19" s="266">
        <v>8.5045630292464036</v>
      </c>
    </row>
    <row r="20" spans="2:11" x14ac:dyDescent="0.2">
      <c r="B20" s="231" t="s">
        <v>184</v>
      </c>
      <c r="C20" s="110">
        <v>201543.87475369006</v>
      </c>
      <c r="D20" s="110">
        <v>212196.72446100001</v>
      </c>
      <c r="E20" s="110">
        <v>224985.34845858996</v>
      </c>
      <c r="F20" s="110">
        <v>12788.623997589952</v>
      </c>
      <c r="G20" s="202">
        <v>6.0267772888927817</v>
      </c>
      <c r="H20" s="202">
        <v>6.0152486796560822</v>
      </c>
    </row>
    <row r="21" spans="2:11" x14ac:dyDescent="0.2">
      <c r="B21" s="440" t="s">
        <v>62</v>
      </c>
      <c r="C21" s="265">
        <v>548802.71402078052</v>
      </c>
      <c r="D21" s="265">
        <v>569199.12621699995</v>
      </c>
      <c r="E21" s="265">
        <v>570008.62268016033</v>
      </c>
      <c r="F21" s="265">
        <v>809.49646316037979</v>
      </c>
      <c r="G21" s="266">
        <v>0.1422167438204669</v>
      </c>
      <c r="H21" s="266">
        <v>-1.3609505788109266</v>
      </c>
    </row>
    <row r="22" spans="2:11" x14ac:dyDescent="0.2">
      <c r="B22" s="442" t="s">
        <v>185</v>
      </c>
      <c r="C22" s="110">
        <v>19958.159310250023</v>
      </c>
      <c r="D22" s="110">
        <v>19469.203626999999</v>
      </c>
      <c r="E22" s="110">
        <v>21078.619948290008</v>
      </c>
      <c r="F22" s="110">
        <v>1609.4163212900094</v>
      </c>
      <c r="G22" s="202">
        <v>8.2664722816811143</v>
      </c>
      <c r="H22" s="202">
        <v>0.30102978716504136</v>
      </c>
    </row>
    <row r="23" spans="2:11" x14ac:dyDescent="0.2">
      <c r="B23" s="440" t="s">
        <v>153</v>
      </c>
      <c r="C23" s="265">
        <v>708957.91811304796</v>
      </c>
      <c r="D23" s="265">
        <v>710304.60676</v>
      </c>
      <c r="E23" s="265">
        <v>735315.07808522042</v>
      </c>
      <c r="F23" s="265">
        <v>25010.471325220424</v>
      </c>
      <c r="G23" s="266">
        <v>3.5210909639603383</v>
      </c>
      <c r="H23" s="266">
        <v>-1.4998895375882504</v>
      </c>
    </row>
    <row r="24" spans="2:11" x14ac:dyDescent="0.2">
      <c r="B24" s="231" t="s">
        <v>186</v>
      </c>
      <c r="C24" s="110">
        <v>1341375.6737534376</v>
      </c>
      <c r="D24" s="110">
        <v>1472662.8523299999</v>
      </c>
      <c r="E24" s="110">
        <v>1491809.0464309696</v>
      </c>
      <c r="F24" s="110">
        <v>19146.194100969704</v>
      </c>
      <c r="G24" s="202">
        <v>1.3001070863352782</v>
      </c>
      <c r="H24" s="202">
        <v>5.62008526761264</v>
      </c>
    </row>
    <row r="25" spans="2:11" x14ac:dyDescent="0.2">
      <c r="B25" s="440" t="s">
        <v>187</v>
      </c>
      <c r="C25" s="265">
        <v>573.91983069000014</v>
      </c>
      <c r="D25" s="265">
        <v>643.50680499999999</v>
      </c>
      <c r="E25" s="265">
        <v>539.89736574000005</v>
      </c>
      <c r="F25" s="265">
        <v>-103.60943925999993</v>
      </c>
      <c r="G25" s="266">
        <v>-16.100752696779942</v>
      </c>
      <c r="H25" s="266">
        <v>-10.660466455639273</v>
      </c>
    </row>
    <row r="26" spans="2:11" x14ac:dyDescent="0.2">
      <c r="B26" s="333" t="s">
        <v>188</v>
      </c>
      <c r="C26" s="261">
        <v>1151219.9683189006</v>
      </c>
      <c r="D26" s="261">
        <v>1103825.5517460001</v>
      </c>
      <c r="E26" s="261">
        <v>1292382.7921221696</v>
      </c>
      <c r="F26" s="261">
        <v>188557.24037616982</v>
      </c>
      <c r="G26" s="262">
        <v>17.082159411685581</v>
      </c>
      <c r="H26" s="262">
        <v>6.6145691532457196</v>
      </c>
    </row>
    <row r="27" spans="2:11" ht="25.5" x14ac:dyDescent="0.2">
      <c r="B27" s="443" t="s">
        <v>189</v>
      </c>
      <c r="C27" s="265">
        <v>16640.810395569941</v>
      </c>
      <c r="D27" s="265">
        <v>12939.137188999999</v>
      </c>
      <c r="E27" s="265">
        <v>17280.141789439935</v>
      </c>
      <c r="F27" s="265">
        <v>4341.0046004399355</v>
      </c>
      <c r="G27" s="266">
        <v>33.549413202994494</v>
      </c>
      <c r="H27" s="266">
        <v>-1.3819223218116572</v>
      </c>
    </row>
    <row r="28" spans="2:11" x14ac:dyDescent="0.2">
      <c r="B28" s="58" t="s">
        <v>190</v>
      </c>
      <c r="C28" s="110">
        <v>74914.419037170243</v>
      </c>
      <c r="D28" s="110">
        <v>74695.447086</v>
      </c>
      <c r="E28" s="110">
        <v>79753.198198559738</v>
      </c>
      <c r="F28" s="110">
        <v>5057.7511125597375</v>
      </c>
      <c r="G28" s="202">
        <v>6.7711638525123741</v>
      </c>
      <c r="H28" s="202">
        <v>1.1035477261947646</v>
      </c>
    </row>
    <row r="29" spans="2:11" x14ac:dyDescent="0.2">
      <c r="B29" s="439" t="s">
        <v>191</v>
      </c>
      <c r="C29" s="265">
        <v>793346.85894711036</v>
      </c>
      <c r="D29" s="265">
        <v>811007.03616300004</v>
      </c>
      <c r="E29" s="265">
        <v>877260.18800099019</v>
      </c>
      <c r="F29" s="265">
        <v>66253.151837990154</v>
      </c>
      <c r="G29" s="266">
        <v>8.1692450106775958</v>
      </c>
      <c r="H29" s="266">
        <v>5.0144391614914019</v>
      </c>
    </row>
    <row r="30" spans="2:11" x14ac:dyDescent="0.2">
      <c r="B30" s="58" t="s">
        <v>192</v>
      </c>
      <c r="C30" s="110">
        <v>165.67877709000001</v>
      </c>
      <c r="D30" s="110">
        <v>183.46019999999999</v>
      </c>
      <c r="E30" s="110">
        <v>162.87863191000011</v>
      </c>
      <c r="F30" s="110">
        <v>-20.581568089999877</v>
      </c>
      <c r="G30" s="202">
        <v>-11.218546633002624</v>
      </c>
      <c r="H30" s="202">
        <v>-6.6356805454446333</v>
      </c>
    </row>
    <row r="31" spans="2:11" x14ac:dyDescent="0.2">
      <c r="B31" s="439" t="s">
        <v>193</v>
      </c>
      <c r="C31" s="265">
        <v>98534.128709299941</v>
      </c>
      <c r="D31" s="265">
        <v>81563.111464000001</v>
      </c>
      <c r="E31" s="265">
        <v>136486.48828903999</v>
      </c>
      <c r="F31" s="265">
        <v>54923.376825039988</v>
      </c>
      <c r="G31" s="266">
        <v>67.33850124057841</v>
      </c>
      <c r="H31" s="266">
        <v>31.548736906492138</v>
      </c>
    </row>
    <row r="32" spans="2:11" x14ac:dyDescent="0.2">
      <c r="B32" s="58" t="s">
        <v>194</v>
      </c>
      <c r="C32" s="110">
        <v>8182.042947830003</v>
      </c>
      <c r="D32" s="110">
        <v>4635.9236069999997</v>
      </c>
      <c r="E32" s="110">
        <v>7530.5406155100018</v>
      </c>
      <c r="F32" s="110">
        <v>2894.6170085100021</v>
      </c>
      <c r="G32" s="202">
        <v>62.438841833788693</v>
      </c>
      <c r="H32" s="202">
        <v>-12.592619770913005</v>
      </c>
    </row>
    <row r="33" spans="2:11" x14ac:dyDescent="0.2">
      <c r="B33" s="439" t="s">
        <v>70</v>
      </c>
      <c r="C33" s="265">
        <v>8011.3615129099953</v>
      </c>
      <c r="D33" s="265">
        <v>3855.0388840000001</v>
      </c>
      <c r="E33" s="265">
        <v>9715.0261582199637</v>
      </c>
      <c r="F33" s="265">
        <v>5859.9872742199641</v>
      </c>
      <c r="G33" s="266">
        <v>152.00851276860851</v>
      </c>
      <c r="H33" s="266">
        <v>15.165221688438969</v>
      </c>
    </row>
    <row r="34" spans="2:11" x14ac:dyDescent="0.2">
      <c r="B34" s="58" t="s">
        <v>195</v>
      </c>
      <c r="C34" s="110">
        <v>51617.883349320022</v>
      </c>
      <c r="D34" s="110">
        <v>54378.483436000002</v>
      </c>
      <c r="E34" s="110">
        <v>52342.215546700034</v>
      </c>
      <c r="F34" s="110">
        <v>-2036.2678892999684</v>
      </c>
      <c r="G34" s="202">
        <v>-3.744620593725323</v>
      </c>
      <c r="H34" s="202">
        <v>-3.697932048376229</v>
      </c>
    </row>
    <row r="35" spans="2:11" x14ac:dyDescent="0.2">
      <c r="B35" s="439" t="s">
        <v>276</v>
      </c>
      <c r="C35" s="265">
        <v>99806.78464259996</v>
      </c>
      <c r="D35" s="265">
        <v>60567.913717000003</v>
      </c>
      <c r="E35" s="265">
        <v>111852.11489180003</v>
      </c>
      <c r="F35" s="265">
        <v>51284.201174800022</v>
      </c>
      <c r="G35" s="266">
        <v>84.67222664201779</v>
      </c>
      <c r="H35" s="266">
        <v>6.4309255302428703</v>
      </c>
    </row>
    <row r="36" spans="2:11" ht="2.25" customHeight="1" x14ac:dyDescent="0.2">
      <c r="B36" s="439"/>
      <c r="C36" s="265"/>
      <c r="D36" s="265"/>
      <c r="E36" s="265"/>
      <c r="F36" s="265"/>
      <c r="G36" s="266"/>
      <c r="H36" s="266"/>
    </row>
    <row r="37" spans="2:11" x14ac:dyDescent="0.2">
      <c r="B37" s="444" t="s">
        <v>84</v>
      </c>
      <c r="C37" s="261">
        <v>631460.35044800001</v>
      </c>
      <c r="D37" s="261">
        <v>688112.918481</v>
      </c>
      <c r="E37" s="261">
        <v>717514.92951199994</v>
      </c>
      <c r="F37" s="261">
        <v>29402.011030999944</v>
      </c>
      <c r="G37" s="262">
        <v>4.2728468309975121</v>
      </c>
      <c r="H37" s="262">
        <v>7.9117061482678164</v>
      </c>
    </row>
    <row r="38" spans="2:11" ht="1.5" customHeight="1" x14ac:dyDescent="0.2">
      <c r="B38" s="337"/>
      <c r="C38" s="338"/>
      <c r="D38" s="338"/>
      <c r="E38" s="338"/>
      <c r="F38" s="338"/>
      <c r="G38" s="338"/>
      <c r="H38" s="338"/>
      <c r="I38" s="36"/>
      <c r="J38" s="36"/>
      <c r="K38" s="36"/>
    </row>
    <row r="39" spans="2:11" ht="15" customHeight="1" x14ac:dyDescent="0.2">
      <c r="B39" s="560" t="s">
        <v>686</v>
      </c>
      <c r="C39" s="560"/>
      <c r="D39" s="560"/>
      <c r="E39" s="560"/>
      <c r="F39" s="560"/>
      <c r="G39" s="560"/>
      <c r="H39" s="560"/>
      <c r="I39" s="35"/>
      <c r="J39" s="35"/>
      <c r="K39" s="35"/>
    </row>
    <row r="40" spans="2:11" ht="28.5" customHeight="1" x14ac:dyDescent="0.2">
      <c r="B40" s="568" t="s">
        <v>301</v>
      </c>
      <c r="C40" s="568"/>
      <c r="D40" s="568"/>
      <c r="E40" s="568"/>
      <c r="F40" s="568"/>
      <c r="G40" s="568"/>
      <c r="H40" s="568"/>
      <c r="I40" s="35"/>
      <c r="J40" s="35"/>
      <c r="K40" s="35"/>
    </row>
    <row r="41" spans="2:11" ht="15" customHeight="1" x14ac:dyDescent="0.2">
      <c r="B41" s="438" t="s">
        <v>277</v>
      </c>
      <c r="C41" s="438"/>
      <c r="D41" s="438"/>
      <c r="E41" s="438"/>
      <c r="F41" s="438"/>
      <c r="G41" s="438"/>
      <c r="H41" s="438"/>
      <c r="I41" s="35"/>
      <c r="J41" s="35"/>
      <c r="K41" s="35"/>
    </row>
    <row r="42" spans="2:11" x14ac:dyDescent="0.2">
      <c r="B42" s="561" t="s">
        <v>304</v>
      </c>
      <c r="C42" s="561"/>
      <c r="D42" s="561"/>
      <c r="E42" s="561"/>
      <c r="F42" s="561"/>
      <c r="G42" s="561"/>
      <c r="H42" s="561"/>
    </row>
    <row r="43" spans="2:11" x14ac:dyDescent="0.2">
      <c r="B43" s="561" t="s">
        <v>684</v>
      </c>
      <c r="C43" s="561"/>
      <c r="D43" s="561"/>
      <c r="E43" s="561"/>
      <c r="F43" s="561"/>
      <c r="G43" s="561"/>
      <c r="H43" s="561"/>
    </row>
  </sheetData>
  <mergeCells count="16">
    <mergeCell ref="B2:H2"/>
    <mergeCell ref="B3:H3"/>
    <mergeCell ref="B39:H39"/>
    <mergeCell ref="B42:H42"/>
    <mergeCell ref="B43:H43"/>
    <mergeCell ref="D6:D7"/>
    <mergeCell ref="E6:E7"/>
    <mergeCell ref="F6:F7"/>
    <mergeCell ref="G6:G7"/>
    <mergeCell ref="B4:B7"/>
    <mergeCell ref="C4:C7"/>
    <mergeCell ref="D4:E5"/>
    <mergeCell ref="F4:G5"/>
    <mergeCell ref="H4:H5"/>
    <mergeCell ref="H6:H7"/>
    <mergeCell ref="B40:H40"/>
  </mergeCells>
  <printOptions gridLines="1"/>
  <pageMargins left="0.70866141732283472" right="0.70866141732283472" top="0.74803149606299213" bottom="0.74803149606299213" header="0.31496062992125984" footer="0.31496062992125984"/>
  <pageSetup scale="76" orientation="portrait" r:id="rId1"/>
  <headerFooter>
    <oddHeader>&amp;LInstituto Belisario Domínguez&amp;RDirección General de Finanzas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B2:I73"/>
  <sheetViews>
    <sheetView view="pageBreakPreview" zoomScaleNormal="80" zoomScaleSheetLayoutView="100" workbookViewId="0"/>
  </sheetViews>
  <sheetFormatPr baseColWidth="10" defaultColWidth="11.42578125" defaultRowHeight="15" x14ac:dyDescent="0.25"/>
  <cols>
    <col min="1" max="1" width="11.42578125" style="41" customWidth="1"/>
    <col min="2" max="2" width="46.42578125" style="41" customWidth="1"/>
    <col min="3" max="3" width="11.42578125" style="41"/>
    <col min="4" max="5" width="10.7109375" style="41" customWidth="1"/>
    <col min="6" max="6" width="10" style="41" customWidth="1"/>
    <col min="7" max="7" width="10.85546875" style="41" bestFit="1" customWidth="1"/>
    <col min="8" max="16384" width="11.42578125" style="41"/>
  </cols>
  <sheetData>
    <row r="2" spans="2:8" x14ac:dyDescent="0.25">
      <c r="B2" s="573" t="s">
        <v>364</v>
      </c>
      <c r="C2" s="573"/>
      <c r="D2" s="573"/>
      <c r="E2" s="573"/>
      <c r="F2" s="573"/>
      <c r="G2" s="573"/>
      <c r="H2" s="573"/>
    </row>
    <row r="3" spans="2:8" x14ac:dyDescent="0.25">
      <c r="B3" s="574" t="s">
        <v>135</v>
      </c>
      <c r="C3" s="575"/>
      <c r="D3" s="575"/>
      <c r="E3" s="575"/>
      <c r="F3" s="575"/>
      <c r="G3" s="575"/>
      <c r="H3" s="575"/>
    </row>
    <row r="4" spans="2:8" ht="15" customHeight="1" x14ac:dyDescent="0.25">
      <c r="B4" s="576" t="s">
        <v>698</v>
      </c>
      <c r="C4" s="579" t="s">
        <v>256</v>
      </c>
      <c r="D4" s="581" t="s">
        <v>365</v>
      </c>
      <c r="E4" s="582"/>
      <c r="F4" s="536" t="s">
        <v>366</v>
      </c>
      <c r="G4" s="537"/>
      <c r="H4" s="537" t="s">
        <v>367</v>
      </c>
    </row>
    <row r="5" spans="2:8" ht="22.5" customHeight="1" x14ac:dyDescent="0.25">
      <c r="B5" s="577"/>
      <c r="C5" s="580"/>
      <c r="D5" s="583"/>
      <c r="E5" s="584"/>
      <c r="F5" s="538"/>
      <c r="G5" s="539"/>
      <c r="H5" s="539"/>
    </row>
    <row r="6" spans="2:8" ht="15" customHeight="1" x14ac:dyDescent="0.25">
      <c r="B6" s="577"/>
      <c r="C6" s="585" t="s">
        <v>23</v>
      </c>
      <c r="D6" s="587" t="s">
        <v>1</v>
      </c>
      <c r="E6" s="589" t="s">
        <v>23</v>
      </c>
      <c r="F6" s="518" t="s">
        <v>9</v>
      </c>
      <c r="G6" s="537" t="s">
        <v>10</v>
      </c>
      <c r="H6" s="514" t="s">
        <v>148</v>
      </c>
    </row>
    <row r="7" spans="2:8" x14ac:dyDescent="0.25">
      <c r="B7" s="578"/>
      <c r="C7" s="586"/>
      <c r="D7" s="588"/>
      <c r="E7" s="590"/>
      <c r="F7" s="519"/>
      <c r="G7" s="539"/>
      <c r="H7" s="515"/>
    </row>
    <row r="8" spans="2:8" x14ac:dyDescent="0.25">
      <c r="B8" s="54" t="s">
        <v>327</v>
      </c>
      <c r="C8" s="114">
        <v>3931021.6043230304</v>
      </c>
      <c r="D8" s="114">
        <v>3803164.4574570004</v>
      </c>
      <c r="E8" s="114">
        <v>4091257.3455100004</v>
      </c>
      <c r="F8" s="114">
        <v>288092.88805299997</v>
      </c>
      <c r="G8" s="113">
        <v>7.5750836251144982</v>
      </c>
      <c r="H8" s="113">
        <v>-1.159468799687724</v>
      </c>
    </row>
    <row r="9" spans="2:8" x14ac:dyDescent="0.25">
      <c r="B9" s="339" t="s">
        <v>27</v>
      </c>
      <c r="C9" s="112">
        <v>14838.446535239993</v>
      </c>
      <c r="D9" s="112">
        <v>15574.572274000002</v>
      </c>
      <c r="E9" s="112">
        <v>15185.937478</v>
      </c>
      <c r="F9" s="112">
        <v>-388.63479600000028</v>
      </c>
      <c r="G9" s="111">
        <v>-2.4953160135818608</v>
      </c>
      <c r="H9" s="111">
        <v>-2.8065776515113772</v>
      </c>
    </row>
    <row r="10" spans="2:8" ht="15" customHeight="1" x14ac:dyDescent="0.25">
      <c r="B10" s="55" t="s">
        <v>41</v>
      </c>
      <c r="C10" s="110">
        <v>7707.201227749998</v>
      </c>
      <c r="D10" s="110">
        <v>8439.4351530000004</v>
      </c>
      <c r="E10" s="110">
        <v>8152.4416000000001</v>
      </c>
      <c r="F10" s="110">
        <v>-286.99355300000025</v>
      </c>
      <c r="G10" s="109">
        <v>-3.4006251342304727</v>
      </c>
      <c r="H10" s="109">
        <v>0.45572714570849548</v>
      </c>
    </row>
    <row r="11" spans="2:8" ht="15" customHeight="1" x14ac:dyDescent="0.25">
      <c r="B11" s="340" t="s">
        <v>42</v>
      </c>
      <c r="C11" s="108">
        <v>4598.458647409996</v>
      </c>
      <c r="D11" s="108">
        <v>4905.0201569999999</v>
      </c>
      <c r="E11" s="108">
        <v>4682.4677469999997</v>
      </c>
      <c r="F11" s="108">
        <v>-222.55241000000024</v>
      </c>
      <c r="G11" s="107">
        <v>-4.5372374195525751</v>
      </c>
      <c r="H11" s="107">
        <v>-3.2956049159337253</v>
      </c>
    </row>
    <row r="12" spans="2:8" x14ac:dyDescent="0.25">
      <c r="B12" s="57" t="s">
        <v>43</v>
      </c>
      <c r="C12" s="110">
        <v>2532.7866600799998</v>
      </c>
      <c r="D12" s="110">
        <v>2230.1169639999998</v>
      </c>
      <c r="E12" s="110">
        <v>2351.028131</v>
      </c>
      <c r="F12" s="110">
        <v>120.91116700000021</v>
      </c>
      <c r="G12" s="109">
        <v>5.4217410544750377</v>
      </c>
      <c r="H12" s="109">
        <v>-11.845818202787228</v>
      </c>
    </row>
    <row r="13" spans="2:8" x14ac:dyDescent="0.25">
      <c r="B13" s="339" t="s">
        <v>28</v>
      </c>
      <c r="C13" s="112">
        <v>60203.782567000031</v>
      </c>
      <c r="D13" s="112">
        <v>71366.389337000001</v>
      </c>
      <c r="E13" s="112">
        <v>64817.052945000003</v>
      </c>
      <c r="F13" s="112">
        <v>-6549.3363920000038</v>
      </c>
      <c r="G13" s="111">
        <v>-9.177060031821572</v>
      </c>
      <c r="H13" s="111">
        <v>2.2466777853776598</v>
      </c>
    </row>
    <row r="14" spans="2:8" x14ac:dyDescent="0.25">
      <c r="B14" s="57" t="s">
        <v>44</v>
      </c>
      <c r="C14" s="110">
        <v>4622.8179762699974</v>
      </c>
      <c r="D14" s="110">
        <v>5635.1074410000001</v>
      </c>
      <c r="E14" s="110">
        <v>4805.6323149999998</v>
      </c>
      <c r="F14" s="110">
        <v>-829.47512600000027</v>
      </c>
      <c r="G14" s="109">
        <v>-14.719774816801056</v>
      </c>
      <c r="H14" s="109">
        <v>-1.274930241646588</v>
      </c>
    </row>
    <row r="15" spans="2:8" x14ac:dyDescent="0.25">
      <c r="B15" s="341" t="s">
        <v>45</v>
      </c>
      <c r="C15" s="108">
        <v>52833.581836950034</v>
      </c>
      <c r="D15" s="108">
        <v>61838.081896000003</v>
      </c>
      <c r="E15" s="108">
        <v>56250.836764</v>
      </c>
      <c r="F15" s="108">
        <v>-5587.2451320000037</v>
      </c>
      <c r="G15" s="107">
        <v>-9.0352820797331646</v>
      </c>
      <c r="H15" s="107">
        <v>1.1119849107145585</v>
      </c>
    </row>
    <row r="16" spans="2:8" x14ac:dyDescent="0.25">
      <c r="B16" s="40" t="s">
        <v>46</v>
      </c>
      <c r="C16" s="110">
        <v>2747.3827537800003</v>
      </c>
      <c r="D16" s="110">
        <v>3893.2</v>
      </c>
      <c r="E16" s="110">
        <v>3760.5838659999999</v>
      </c>
      <c r="F16" s="110">
        <v>-132.61613399999987</v>
      </c>
      <c r="G16" s="109">
        <v>-3.4063529744169263</v>
      </c>
      <c r="H16" s="109">
        <v>29.992954361198755</v>
      </c>
    </row>
    <row r="17" spans="2:9" x14ac:dyDescent="0.25">
      <c r="B17" s="339" t="s">
        <v>29</v>
      </c>
      <c r="C17" s="112">
        <v>30226.394242259867</v>
      </c>
      <c r="D17" s="112">
        <v>42008.610133000002</v>
      </c>
      <c r="E17" s="112">
        <v>41736.611653</v>
      </c>
      <c r="F17" s="112">
        <v>-271.99848000000134</v>
      </c>
      <c r="G17" s="111">
        <v>-0.64748269256907909</v>
      </c>
      <c r="H17" s="111">
        <v>31.133770651675906</v>
      </c>
    </row>
    <row r="18" spans="2:9" x14ac:dyDescent="0.25">
      <c r="B18" s="57" t="s">
        <v>47</v>
      </c>
      <c r="C18" s="110">
        <v>14748.841908529876</v>
      </c>
      <c r="D18" s="110">
        <v>24215.327986</v>
      </c>
      <c r="E18" s="110">
        <v>23998.551061999999</v>
      </c>
      <c r="F18" s="110">
        <f t="shared" ref="F18:F25" si="0">E18-D18</f>
        <v>-216.7769240000016</v>
      </c>
      <c r="G18" s="109">
        <v>-0.89520540099778945</v>
      </c>
      <c r="H18" s="109">
        <v>54.529288289847976</v>
      </c>
    </row>
    <row r="19" spans="2:9" x14ac:dyDescent="0.25">
      <c r="B19" s="341" t="s">
        <v>369</v>
      </c>
      <c r="C19" s="108">
        <v>2616.1290250999959</v>
      </c>
      <c r="D19" s="108">
        <v>3029.0447410000002</v>
      </c>
      <c r="E19" s="108">
        <v>2926.3041410000001</v>
      </c>
      <c r="F19" s="108">
        <f t="shared" si="0"/>
        <v>-102.74060000000009</v>
      </c>
      <c r="G19" s="107">
        <v>-3.3918482156880092</v>
      </c>
      <c r="H19" s="107">
        <v>6.2292232816274051</v>
      </c>
    </row>
    <row r="20" spans="2:9" x14ac:dyDescent="0.25">
      <c r="B20" s="57" t="s">
        <v>48</v>
      </c>
      <c r="C20" s="110">
        <v>1655.1154915000004</v>
      </c>
      <c r="D20" s="110">
        <v>2033.0042289999999</v>
      </c>
      <c r="E20" s="110">
        <v>1940.1390980000001</v>
      </c>
      <c r="F20" s="110">
        <f t="shared" si="0"/>
        <v>-92.865130999999792</v>
      </c>
      <c r="G20" s="109">
        <v>-4.5678769220110604</v>
      </c>
      <c r="H20" s="109">
        <v>11.323862824154695</v>
      </c>
    </row>
    <row r="21" spans="2:9" x14ac:dyDescent="0.25">
      <c r="B21" s="341" t="s">
        <v>49</v>
      </c>
      <c r="C21" s="108">
        <v>6547.3392909899885</v>
      </c>
      <c r="D21" s="108">
        <v>7788.876174</v>
      </c>
      <c r="E21" s="108">
        <v>7853.66968</v>
      </c>
      <c r="F21" s="108">
        <f t="shared" si="0"/>
        <v>64.793505999999979</v>
      </c>
      <c r="G21" s="107">
        <v>0.83187233373007707</v>
      </c>
      <c r="H21" s="107">
        <v>13.917773291744906</v>
      </c>
    </row>
    <row r="22" spans="2:9" x14ac:dyDescent="0.25">
      <c r="B22" s="57" t="s">
        <v>50</v>
      </c>
      <c r="C22" s="110">
        <v>512.6379165100002</v>
      </c>
      <c r="D22" s="110">
        <v>618.14997800000003</v>
      </c>
      <c r="E22" s="110">
        <v>604.59197400000005</v>
      </c>
      <c r="F22" s="110">
        <f t="shared" si="0"/>
        <v>-13.558003999999983</v>
      </c>
      <c r="G22" s="109">
        <v>-2.1933194989129268</v>
      </c>
      <c r="H22" s="109">
        <v>12.004470164195302</v>
      </c>
    </row>
    <row r="23" spans="2:9" ht="15" customHeight="1" x14ac:dyDescent="0.25">
      <c r="B23" s="341" t="s">
        <v>51</v>
      </c>
      <c r="C23" s="108">
        <v>1138.2620329500016</v>
      </c>
      <c r="D23" s="108">
        <v>1227.7283849999999</v>
      </c>
      <c r="E23" s="108">
        <v>1207.0894820000001</v>
      </c>
      <c r="F23" s="108">
        <f t="shared" si="0"/>
        <v>-20.6389029999998</v>
      </c>
      <c r="G23" s="107">
        <v>-1.6810642526603914</v>
      </c>
      <c r="H23" s="107">
        <v>0.71193007196190816</v>
      </c>
    </row>
    <row r="24" spans="2:9" x14ac:dyDescent="0.25">
      <c r="B24" s="57" t="s">
        <v>52</v>
      </c>
      <c r="C24" s="110">
        <v>2111.1373755699992</v>
      </c>
      <c r="D24" s="110">
        <v>1998</v>
      </c>
      <c r="E24" s="110">
        <v>2164.6424649999999</v>
      </c>
      <c r="F24" s="110">
        <f t="shared" si="0"/>
        <v>166.6424649999999</v>
      </c>
      <c r="G24" s="109">
        <v>8.3404637137137083</v>
      </c>
      <c r="H24" s="109">
        <v>-2.6236744118314337</v>
      </c>
    </row>
    <row r="25" spans="2:9" ht="25.5" x14ac:dyDescent="0.25">
      <c r="B25" s="340" t="s">
        <v>212</v>
      </c>
      <c r="C25" s="108">
        <v>896.93120110999985</v>
      </c>
      <c r="D25" s="108">
        <v>1098.47864</v>
      </c>
      <c r="E25" s="108">
        <v>1041.6237510000001</v>
      </c>
      <c r="F25" s="108">
        <f t="shared" si="0"/>
        <v>-56.854888999999957</v>
      </c>
      <c r="G25" s="107">
        <v>-5.1757846652348167</v>
      </c>
      <c r="H25" s="107">
        <v>10.289824480456499</v>
      </c>
    </row>
    <row r="26" spans="2:9" x14ac:dyDescent="0.25">
      <c r="B26" s="77" t="s">
        <v>53</v>
      </c>
      <c r="C26" s="114">
        <v>2830747.5144855306</v>
      </c>
      <c r="D26" s="114">
        <v>2620876.0140270004</v>
      </c>
      <c r="E26" s="114">
        <v>2892796.5380720003</v>
      </c>
      <c r="F26" s="114">
        <v>271920.52404499997</v>
      </c>
      <c r="G26" s="113">
        <v>10.375176948076659</v>
      </c>
      <c r="H26" s="113">
        <v>-2.9489009802070032</v>
      </c>
    </row>
    <row r="27" spans="2:9" x14ac:dyDescent="0.25">
      <c r="B27" s="342" t="s">
        <v>30</v>
      </c>
      <c r="C27" s="112">
        <v>1110249.6435616808</v>
      </c>
      <c r="D27" s="112">
        <v>1023678.665789</v>
      </c>
      <c r="E27" s="112">
        <v>1187448.3308289999</v>
      </c>
      <c r="F27" s="112">
        <v>163769.66503999996</v>
      </c>
      <c r="G27" s="111">
        <v>15.998151618581847</v>
      </c>
      <c r="H27" s="111">
        <v>1.572883665117053</v>
      </c>
      <c r="I27" s="151"/>
    </row>
    <row r="28" spans="2:9" x14ac:dyDescent="0.25">
      <c r="B28" s="79" t="s">
        <v>54</v>
      </c>
      <c r="C28" s="110">
        <v>3654.4269876000003</v>
      </c>
      <c r="D28" s="110">
        <v>1797.4182470000001</v>
      </c>
      <c r="E28" s="110">
        <v>3682.0523750000002</v>
      </c>
      <c r="F28" s="110">
        <v>1884.6341280000001</v>
      </c>
      <c r="G28" s="109">
        <v>104.85228639163805</v>
      </c>
      <c r="H28" s="109">
        <v>-4.3126833911438123</v>
      </c>
      <c r="I28" s="151"/>
    </row>
    <row r="29" spans="2:9" x14ac:dyDescent="0.25">
      <c r="B29" s="343" t="s">
        <v>55</v>
      </c>
      <c r="C29" s="108">
        <v>75452.324515250089</v>
      </c>
      <c r="D29" s="108">
        <v>64288.166419000001</v>
      </c>
      <c r="E29" s="108">
        <v>85080.259617999996</v>
      </c>
      <c r="F29" s="108">
        <v>20792.093198999995</v>
      </c>
      <c r="G29" s="107">
        <v>32.342022423671125</v>
      </c>
      <c r="H29" s="107">
        <v>7.0877727072955921</v>
      </c>
      <c r="I29" s="151"/>
    </row>
    <row r="30" spans="2:9" x14ac:dyDescent="0.25">
      <c r="B30" s="79" t="s">
        <v>56</v>
      </c>
      <c r="C30" s="110">
        <v>13064.595912619976</v>
      </c>
      <c r="D30" s="110">
        <v>9003.1920279999995</v>
      </c>
      <c r="E30" s="110">
        <v>14303.208562</v>
      </c>
      <c r="F30" s="110">
        <v>5300.0165340000003</v>
      </c>
      <c r="G30" s="109">
        <v>58.868193830775859</v>
      </c>
      <c r="H30" s="109">
        <v>3.9731479564768746</v>
      </c>
      <c r="I30" s="151"/>
    </row>
    <row r="31" spans="2:9" x14ac:dyDescent="0.25">
      <c r="B31" s="344" t="s">
        <v>154</v>
      </c>
      <c r="C31" s="108">
        <v>47648.721856439974</v>
      </c>
      <c r="D31" s="108">
        <v>26458.200665</v>
      </c>
      <c r="E31" s="108">
        <v>46661.169923000001</v>
      </c>
      <c r="F31" s="108">
        <v>20202.969258000001</v>
      </c>
      <c r="G31" s="107">
        <v>76.358061962714345</v>
      </c>
      <c r="H31" s="107">
        <v>-6.9989029808829706</v>
      </c>
      <c r="I31" s="151"/>
    </row>
    <row r="32" spans="2:9" x14ac:dyDescent="0.25">
      <c r="B32" s="79" t="s">
        <v>57</v>
      </c>
      <c r="C32" s="110">
        <v>74419.291943740012</v>
      </c>
      <c r="D32" s="110">
        <v>81021.903812999997</v>
      </c>
      <c r="E32" s="110">
        <v>80936.156680999993</v>
      </c>
      <c r="F32" s="110">
        <v>-85.747132000004058</v>
      </c>
      <c r="G32" s="109">
        <v>-0.10583203796088458</v>
      </c>
      <c r="H32" s="109">
        <v>3.2858308566511729</v>
      </c>
      <c r="I32" s="151"/>
    </row>
    <row r="33" spans="2:9" ht="25.5" x14ac:dyDescent="0.25">
      <c r="B33" s="343" t="s">
        <v>58</v>
      </c>
      <c r="C33" s="108">
        <v>67295.934382580046</v>
      </c>
      <c r="D33" s="108">
        <v>72125.383478000003</v>
      </c>
      <c r="E33" s="108">
        <v>72056.337908000001</v>
      </c>
      <c r="F33" s="108">
        <v>-69.045570000002044</v>
      </c>
      <c r="G33" s="107">
        <v>-9.5729917361286887E-2</v>
      </c>
      <c r="H33" s="107">
        <v>1.6873810315067406</v>
      </c>
      <c r="I33" s="151"/>
    </row>
    <row r="34" spans="2:9" x14ac:dyDescent="0.25">
      <c r="B34" s="82" t="s">
        <v>59</v>
      </c>
      <c r="C34" s="110">
        <v>105008.90717041987</v>
      </c>
      <c r="D34" s="110">
        <v>84548.590748999995</v>
      </c>
      <c r="E34" s="110">
        <v>142244.50550900001</v>
      </c>
      <c r="F34" s="110">
        <v>57695.914760000014</v>
      </c>
      <c r="G34" s="109">
        <v>68.239948470912168</v>
      </c>
      <c r="H34" s="109">
        <v>28.645045358407216</v>
      </c>
      <c r="I34" s="151"/>
    </row>
    <row r="35" spans="2:9" x14ac:dyDescent="0.25">
      <c r="B35" s="343" t="s">
        <v>60</v>
      </c>
      <c r="C35" s="108">
        <v>9779.3299352699596</v>
      </c>
      <c r="D35" s="108">
        <v>9578.4203479999996</v>
      </c>
      <c r="E35" s="108">
        <v>10249.384061000001</v>
      </c>
      <c r="F35" s="108">
        <v>670.96371300000101</v>
      </c>
      <c r="G35" s="107">
        <v>7.0049516373553278</v>
      </c>
      <c r="H35" s="107">
        <v>-0.46579043918602014</v>
      </c>
      <c r="I35" s="151"/>
    </row>
    <row r="36" spans="2:9" x14ac:dyDescent="0.25">
      <c r="B36" s="79" t="s">
        <v>61</v>
      </c>
      <c r="C36" s="110">
        <v>302310.23961042991</v>
      </c>
      <c r="D36" s="110">
        <v>280969.30236600002</v>
      </c>
      <c r="E36" s="110">
        <v>315466.55378399999</v>
      </c>
      <c r="F36" s="110">
        <v>34497.251417999971</v>
      </c>
      <c r="G36" s="109">
        <v>12.277943222801868</v>
      </c>
      <c r="H36" s="109">
        <v>-0.89760107869767403</v>
      </c>
      <c r="I36" s="151"/>
    </row>
    <row r="37" spans="2:9" x14ac:dyDescent="0.25">
      <c r="B37" s="343" t="s">
        <v>62</v>
      </c>
      <c r="C37" s="108">
        <v>132186.1743765104</v>
      </c>
      <c r="D37" s="108">
        <v>122557.33732000001</v>
      </c>
      <c r="E37" s="108">
        <v>123534.133485</v>
      </c>
      <c r="F37" s="108">
        <v>976.79616499999247</v>
      </c>
      <c r="G37" s="107">
        <v>0.79701157544698198</v>
      </c>
      <c r="H37" s="107">
        <v>-11.246672815856861</v>
      </c>
      <c r="I37" s="151"/>
    </row>
    <row r="38" spans="2:9" x14ac:dyDescent="0.25">
      <c r="B38" s="79" t="s">
        <v>63</v>
      </c>
      <c r="C38" s="110">
        <v>34133.419371639953</v>
      </c>
      <c r="D38" s="110">
        <v>31305.775195999999</v>
      </c>
      <c r="E38" s="110">
        <v>35581.616670000003</v>
      </c>
      <c r="F38" s="110">
        <v>4275.8414740000044</v>
      </c>
      <c r="G38" s="109">
        <v>13.658315270041088</v>
      </c>
      <c r="H38" s="109">
        <v>-1.0012791114991426</v>
      </c>
      <c r="I38" s="151"/>
    </row>
    <row r="39" spans="2:9" x14ac:dyDescent="0.25">
      <c r="B39" s="343" t="s">
        <v>64</v>
      </c>
      <c r="C39" s="108">
        <v>3864.3177561299967</v>
      </c>
      <c r="D39" s="108">
        <v>4036.9788610000001</v>
      </c>
      <c r="E39" s="108">
        <v>4534.1793900000002</v>
      </c>
      <c r="F39" s="108">
        <v>497.20052900000019</v>
      </c>
      <c r="G39" s="107">
        <v>12.316153889318082</v>
      </c>
      <c r="H39" s="107">
        <v>11.431909176192256</v>
      </c>
      <c r="I39" s="151"/>
    </row>
    <row r="40" spans="2:9" x14ac:dyDescent="0.25">
      <c r="B40" s="82" t="s">
        <v>65</v>
      </c>
      <c r="C40" s="110">
        <v>18816.883572760034</v>
      </c>
      <c r="D40" s="110">
        <v>16766.195714000001</v>
      </c>
      <c r="E40" s="110">
        <v>21296.103159999999</v>
      </c>
      <c r="F40" s="110">
        <v>4529.9074459999974</v>
      </c>
      <c r="G40" s="109">
        <v>27.018099533560047</v>
      </c>
      <c r="H40" s="109">
        <v>7.4821010724283266</v>
      </c>
      <c r="I40" s="151"/>
    </row>
    <row r="41" spans="2:9" x14ac:dyDescent="0.25">
      <c r="B41" s="343" t="s">
        <v>66</v>
      </c>
      <c r="C41" s="108">
        <v>39905.356480770053</v>
      </c>
      <c r="D41" s="108">
        <v>37580.635702</v>
      </c>
      <c r="E41" s="108">
        <v>43582.308482</v>
      </c>
      <c r="F41" s="108">
        <v>6001.6727800000008</v>
      </c>
      <c r="G41" s="107">
        <v>15.970120430082545</v>
      </c>
      <c r="H41" s="107">
        <v>3.7200551336911136</v>
      </c>
      <c r="I41" s="151"/>
    </row>
    <row r="42" spans="2:9" x14ac:dyDescent="0.25">
      <c r="B42" s="82" t="s">
        <v>67</v>
      </c>
      <c r="C42" s="110">
        <v>16027.54993102001</v>
      </c>
      <c r="D42" s="110">
        <v>16243.787464999999</v>
      </c>
      <c r="E42" s="110">
        <v>16838.167738</v>
      </c>
      <c r="F42" s="110">
        <v>594.38027300000067</v>
      </c>
      <c r="G42" s="109">
        <v>3.6591236759326851</v>
      </c>
      <c r="H42" s="109">
        <v>-0.22737550431181086</v>
      </c>
      <c r="I42" s="151"/>
    </row>
    <row r="43" spans="2:9" x14ac:dyDescent="0.25">
      <c r="B43" s="343" t="s">
        <v>68</v>
      </c>
      <c r="C43" s="108">
        <v>6081.5161957699984</v>
      </c>
      <c r="D43" s="108">
        <v>2470.2653180000002</v>
      </c>
      <c r="E43" s="108">
        <v>5695.0126819999996</v>
      </c>
      <c r="F43" s="108">
        <v>3224.7473639999994</v>
      </c>
      <c r="G43" s="107">
        <v>130.54255105726256</v>
      </c>
      <c r="H43" s="107">
        <v>-11.066265157996947</v>
      </c>
      <c r="I43" s="151"/>
    </row>
    <row r="44" spans="2:9" x14ac:dyDescent="0.25">
      <c r="B44" s="79" t="s">
        <v>69</v>
      </c>
      <c r="C44" s="110">
        <v>98804.411504510324</v>
      </c>
      <c r="D44" s="110">
        <v>106645.504028</v>
      </c>
      <c r="E44" s="110">
        <v>100704.506781</v>
      </c>
      <c r="F44" s="110">
        <v>-5940.9972469999921</v>
      </c>
      <c r="G44" s="109">
        <v>-5.5707901623683771</v>
      </c>
      <c r="H44" s="109">
        <v>-3.2042533115038574</v>
      </c>
      <c r="I44" s="151"/>
    </row>
    <row r="45" spans="2:9" x14ac:dyDescent="0.25">
      <c r="B45" s="343" t="s">
        <v>70</v>
      </c>
      <c r="C45" s="108">
        <v>8068.4998689199938</v>
      </c>
      <c r="D45" s="108">
        <v>3916.225884</v>
      </c>
      <c r="E45" s="108">
        <v>9775.489716</v>
      </c>
      <c r="F45" s="108">
        <v>5859.2638320000005</v>
      </c>
      <c r="G45" s="107">
        <v>149.61506321528617</v>
      </c>
      <c r="H45" s="107">
        <v>15.061340728501115</v>
      </c>
      <c r="I45" s="151"/>
    </row>
    <row r="46" spans="2:9" x14ac:dyDescent="0.25">
      <c r="B46" s="79" t="s">
        <v>71</v>
      </c>
      <c r="C46" s="110">
        <v>1551.6446508499998</v>
      </c>
      <c r="D46" s="110">
        <v>1191.905203</v>
      </c>
      <c r="E46" s="110">
        <v>1824.443714</v>
      </c>
      <c r="F46" s="110">
        <v>632.53851099999997</v>
      </c>
      <c r="G46" s="109">
        <v>53.069531822490077</v>
      </c>
      <c r="H46" s="109">
        <v>11.6662429160715</v>
      </c>
      <c r="I46" s="151"/>
    </row>
    <row r="47" spans="2:9" x14ac:dyDescent="0.25">
      <c r="B47" s="80" t="s">
        <v>72</v>
      </c>
      <c r="C47" s="108">
        <v>922.20975644000487</v>
      </c>
      <c r="D47" s="108">
        <v>980.96167300000002</v>
      </c>
      <c r="E47" s="108">
        <v>1012.504328</v>
      </c>
      <c r="F47" s="108">
        <v>31.542654999999968</v>
      </c>
      <c r="G47" s="107">
        <v>3.2154829152025277</v>
      </c>
      <c r="H47" s="107">
        <v>4.2679606034155437</v>
      </c>
      <c r="I47" s="151"/>
    </row>
    <row r="48" spans="2:9" x14ac:dyDescent="0.25">
      <c r="B48" s="82" t="s">
        <v>73</v>
      </c>
      <c r="C48" s="110">
        <v>135.84516697000004</v>
      </c>
      <c r="D48" s="110">
        <v>131.20196899999999</v>
      </c>
      <c r="E48" s="110">
        <v>142.534738</v>
      </c>
      <c r="F48" s="110">
        <v>11.332769000000013</v>
      </c>
      <c r="G48" s="109">
        <v>8.6376516193899633</v>
      </c>
      <c r="H48" s="109">
        <v>-0.3539166389625259</v>
      </c>
      <c r="I48" s="151"/>
    </row>
    <row r="49" spans="2:9" x14ac:dyDescent="0.25">
      <c r="B49" s="343" t="s">
        <v>74</v>
      </c>
      <c r="C49" s="108">
        <v>27078.611285429986</v>
      </c>
      <c r="D49" s="108">
        <v>27225.876509999998</v>
      </c>
      <c r="E49" s="108">
        <v>27426.740760000001</v>
      </c>
      <c r="F49" s="108">
        <v>200.86425000000236</v>
      </c>
      <c r="G49" s="107">
        <v>0.73776963590583833</v>
      </c>
      <c r="H49" s="107">
        <v>-3.8096473511653017</v>
      </c>
      <c r="I49" s="151"/>
    </row>
    <row r="50" spans="2:9" x14ac:dyDescent="0.25">
      <c r="B50" s="82" t="s">
        <v>155</v>
      </c>
      <c r="C50" s="110">
        <v>816.55875911000044</v>
      </c>
      <c r="D50" s="110">
        <v>346.90312399999999</v>
      </c>
      <c r="E50" s="110">
        <v>1144.68147</v>
      </c>
      <c r="F50" s="110">
        <v>797.77834600000006</v>
      </c>
      <c r="G50" s="109">
        <v>229.97150812628598</v>
      </c>
      <c r="H50" s="109">
        <v>33.131527245960783</v>
      </c>
      <c r="I50" s="151"/>
    </row>
    <row r="51" spans="2:9" x14ac:dyDescent="0.25">
      <c r="B51" s="344" t="s">
        <v>156</v>
      </c>
      <c r="C51" s="108">
        <v>908.5029210099998</v>
      </c>
      <c r="D51" s="108">
        <v>296.93281400000001</v>
      </c>
      <c r="E51" s="108">
        <v>966.84422300000006</v>
      </c>
      <c r="F51" s="108">
        <v>669.91140900000005</v>
      </c>
      <c r="G51" s="107">
        <v>225.61043354406766</v>
      </c>
      <c r="H51" s="107">
        <v>1.0680489429642614</v>
      </c>
      <c r="I51" s="151"/>
    </row>
    <row r="52" spans="2:9" x14ac:dyDescent="0.25">
      <c r="B52" s="82" t="s">
        <v>211</v>
      </c>
      <c r="C52" s="110">
        <v>8742.4324957699846</v>
      </c>
      <c r="D52" s="110">
        <v>9275.4269129999993</v>
      </c>
      <c r="E52" s="110">
        <v>8441.9709330000005</v>
      </c>
      <c r="F52" s="110">
        <v>-833.45597999999882</v>
      </c>
      <c r="G52" s="109">
        <v>-8.9856347078953966</v>
      </c>
      <c r="H52" s="109">
        <v>-8.2945242532547212</v>
      </c>
      <c r="I52" s="151"/>
    </row>
    <row r="53" spans="2:9" x14ac:dyDescent="0.25">
      <c r="B53" s="345" t="s">
        <v>290</v>
      </c>
      <c r="C53" s="110">
        <v>13571.937153719995</v>
      </c>
      <c r="D53" s="110">
        <v>12916.173982</v>
      </c>
      <c r="E53" s="347">
        <v>14267.464137999999</v>
      </c>
      <c r="F53" s="347">
        <v>1351.2901559999991</v>
      </c>
      <c r="G53" s="348">
        <v>10.462000263260297</v>
      </c>
      <c r="H53" s="348">
        <v>-0.16365962386476474</v>
      </c>
    </row>
    <row r="54" spans="2:9" x14ac:dyDescent="0.25">
      <c r="B54" s="83" t="s">
        <v>31</v>
      </c>
      <c r="C54" s="261">
        <v>1720497.8709238495</v>
      </c>
      <c r="D54" s="261">
        <v>1597197.3482380002</v>
      </c>
      <c r="E54" s="261">
        <v>1705348.2072430002</v>
      </c>
      <c r="F54" s="261">
        <v>108150.85900500001</v>
      </c>
      <c r="G54" s="349">
        <v>6.7712896671353828</v>
      </c>
      <c r="H54" s="349">
        <v>-5.866841115778354</v>
      </c>
    </row>
    <row r="55" spans="2:9" x14ac:dyDescent="0.25">
      <c r="B55" s="81" t="s">
        <v>75</v>
      </c>
      <c r="C55" s="108">
        <v>634001.51811069984</v>
      </c>
      <c r="D55" s="108">
        <v>699664.13680900005</v>
      </c>
      <c r="E55" s="108">
        <v>710738.97741000005</v>
      </c>
      <c r="F55" s="108">
        <v>11074.840601000004</v>
      </c>
      <c r="G55" s="107">
        <v>1.5828795586850797</v>
      </c>
      <c r="H55" s="107">
        <v>6.4641861802823719</v>
      </c>
    </row>
    <row r="56" spans="2:9" x14ac:dyDescent="0.25">
      <c r="B56" s="82" t="s">
        <v>76</v>
      </c>
      <c r="C56" s="110">
        <v>387500.3260469599</v>
      </c>
      <c r="D56" s="110">
        <v>156463.239818</v>
      </c>
      <c r="E56" s="110">
        <v>261466.872004</v>
      </c>
      <c r="F56" s="110">
        <v>105003.632186</v>
      </c>
      <c r="G56" s="109">
        <v>67.110736239478072</v>
      </c>
      <c r="H56" s="109">
        <v>-35.919144300226492</v>
      </c>
    </row>
    <row r="57" spans="2:9" ht="38.25" x14ac:dyDescent="0.25">
      <c r="B57" s="80" t="s">
        <v>77</v>
      </c>
      <c r="C57" s="108">
        <v>37339.710852470016</v>
      </c>
      <c r="D57" s="108">
        <v>52728.283062000002</v>
      </c>
      <c r="E57" s="108">
        <v>37431.813040000001</v>
      </c>
      <c r="F57" s="108">
        <v>-15296.470022000001</v>
      </c>
      <c r="G57" s="107">
        <v>-29.009990717910927</v>
      </c>
      <c r="H57" s="107">
        <v>-4.7963463287116532</v>
      </c>
    </row>
    <row r="58" spans="2:9" ht="25.5" x14ac:dyDescent="0.25">
      <c r="B58" s="79" t="s">
        <v>78</v>
      </c>
      <c r="C58" s="350">
        <v>661656.31591371982</v>
      </c>
      <c r="D58" s="350">
        <v>688341.68854899995</v>
      </c>
      <c r="E58" s="350">
        <v>695710.54478899995</v>
      </c>
      <c r="F58" s="350">
        <v>7368.8562399999937</v>
      </c>
      <c r="G58" s="351">
        <v>1.070523021136971</v>
      </c>
      <c r="H58" s="351">
        <v>-0.14269823380443913</v>
      </c>
    </row>
    <row r="59" spans="2:9" x14ac:dyDescent="0.25">
      <c r="B59" s="76" t="s">
        <v>157</v>
      </c>
      <c r="C59" s="112">
        <v>1626465.8169410001</v>
      </c>
      <c r="D59" s="112">
        <v>1741451.7901670001</v>
      </c>
      <c r="E59" s="112">
        <v>1794236.134874</v>
      </c>
      <c r="F59" s="112">
        <v>52784.344706999953</v>
      </c>
      <c r="G59" s="111">
        <v>3.0310540323334356</v>
      </c>
      <c r="H59" s="111">
        <v>4.7655173572924037</v>
      </c>
    </row>
    <row r="60" spans="2:9" x14ac:dyDescent="0.25">
      <c r="B60" s="83" t="s">
        <v>79</v>
      </c>
      <c r="C60" s="261">
        <v>874596.30216299999</v>
      </c>
      <c r="D60" s="261">
        <v>961916.84376700001</v>
      </c>
      <c r="E60" s="261">
        <v>971644.43346199999</v>
      </c>
      <c r="F60" s="261">
        <v>9727.5896949999733</v>
      </c>
      <c r="G60" s="349">
        <v>1.0112713752786995</v>
      </c>
      <c r="H60" s="349">
        <v>5.5075245279475382</v>
      </c>
    </row>
    <row r="61" spans="2:9" x14ac:dyDescent="0.25">
      <c r="B61" s="81" t="s">
        <v>80</v>
      </c>
      <c r="C61" s="108">
        <v>612100.42030100001</v>
      </c>
      <c r="D61" s="108">
        <v>679284.28192400001</v>
      </c>
      <c r="E61" s="108">
        <v>682140.42697799997</v>
      </c>
      <c r="F61" s="108">
        <v>2856.1450539999641</v>
      </c>
      <c r="G61" s="107">
        <v>0.42046388088212705</v>
      </c>
      <c r="H61" s="107">
        <v>5.8363403806659386</v>
      </c>
    </row>
    <row r="62" spans="2:9" ht="25.5" x14ac:dyDescent="0.25">
      <c r="B62" s="79" t="s">
        <v>81</v>
      </c>
      <c r="C62" s="350">
        <v>262495.88186199998</v>
      </c>
      <c r="D62" s="350">
        <v>282632.561843</v>
      </c>
      <c r="E62" s="350">
        <v>289504.00648400001</v>
      </c>
      <c r="F62" s="350">
        <v>6871.4446410000091</v>
      </c>
      <c r="G62" s="351">
        <v>2.4312289412771415</v>
      </c>
      <c r="H62" s="351">
        <v>4.7407760356554141</v>
      </c>
    </row>
    <row r="63" spans="2:9" x14ac:dyDescent="0.25">
      <c r="B63" s="78" t="s">
        <v>147</v>
      </c>
      <c r="C63" s="203">
        <v>751869.51477800007</v>
      </c>
      <c r="D63" s="203">
        <v>779534.94640000002</v>
      </c>
      <c r="E63" s="203">
        <v>822591.70141199999</v>
      </c>
      <c r="F63" s="203">
        <v>43056.75501199998</v>
      </c>
      <c r="G63" s="352">
        <v>5.5233899661383923</v>
      </c>
      <c r="H63" s="352">
        <v>3.9023932182255194</v>
      </c>
    </row>
    <row r="64" spans="2:9" x14ac:dyDescent="0.25">
      <c r="B64" s="79" t="s">
        <v>82</v>
      </c>
      <c r="C64" s="110">
        <v>382477.50519</v>
      </c>
      <c r="D64" s="110">
        <v>391946</v>
      </c>
      <c r="E64" s="110">
        <v>376375.62096999999</v>
      </c>
      <c r="F64" s="110">
        <v>-15570.379030000011</v>
      </c>
      <c r="G64" s="109">
        <v>-3.9725827103733735</v>
      </c>
      <c r="H64" s="109">
        <v>-6.5456996401834333</v>
      </c>
    </row>
    <row r="65" spans="2:8" x14ac:dyDescent="0.25">
      <c r="B65" s="81" t="s">
        <v>83</v>
      </c>
      <c r="C65" s="347">
        <v>369392.00958800002</v>
      </c>
      <c r="D65" s="347">
        <v>387588.94640000002</v>
      </c>
      <c r="E65" s="347">
        <v>446216.08044200001</v>
      </c>
      <c r="F65" s="347">
        <v>58627.134041999991</v>
      </c>
      <c r="G65" s="348">
        <v>15.126110944736681</v>
      </c>
      <c r="H65" s="348">
        <v>14.720603647126884</v>
      </c>
    </row>
    <row r="66" spans="2:8" ht="15" customHeight="1" x14ac:dyDescent="0.25">
      <c r="B66" s="346" t="s">
        <v>84</v>
      </c>
      <c r="C66" s="353">
        <v>631460.35044800001</v>
      </c>
      <c r="D66" s="353">
        <v>688112.918481</v>
      </c>
      <c r="E66" s="353">
        <v>717514.92951199994</v>
      </c>
      <c r="F66" s="353">
        <v>29402.011030999944</v>
      </c>
      <c r="G66" s="354">
        <v>4.2728468309975121</v>
      </c>
      <c r="H66" s="354">
        <v>7.9117061482678164</v>
      </c>
    </row>
    <row r="67" spans="2:8" x14ac:dyDescent="0.25">
      <c r="B67" s="572" t="s">
        <v>686</v>
      </c>
      <c r="C67" s="572"/>
      <c r="D67" s="572"/>
      <c r="E67" s="572"/>
      <c r="F67" s="572"/>
      <c r="G67" s="572"/>
      <c r="H67" s="572"/>
    </row>
    <row r="68" spans="2:8" x14ac:dyDescent="0.25">
      <c r="B68" s="569" t="s">
        <v>85</v>
      </c>
      <c r="C68" s="569"/>
      <c r="D68" s="569"/>
      <c r="E68" s="569"/>
      <c r="F68" s="569"/>
      <c r="G68" s="569"/>
      <c r="H68" s="569"/>
    </row>
    <row r="69" spans="2:8" x14ac:dyDescent="0.25">
      <c r="B69" s="570" t="s">
        <v>328</v>
      </c>
      <c r="C69" s="570"/>
      <c r="D69" s="570"/>
      <c r="E69" s="570"/>
      <c r="F69" s="570"/>
      <c r="G69" s="570"/>
      <c r="H69" s="570"/>
    </row>
    <row r="70" spans="2:8" x14ac:dyDescent="0.25">
      <c r="B70" s="571" t="s">
        <v>368</v>
      </c>
      <c r="C70" s="571"/>
      <c r="D70" s="571"/>
      <c r="E70" s="571"/>
      <c r="F70" s="571"/>
      <c r="G70" s="571"/>
      <c r="H70" s="571"/>
    </row>
    <row r="73" spans="2:8" x14ac:dyDescent="0.25">
      <c r="B73" s="72" t="s">
        <v>130</v>
      </c>
    </row>
  </sheetData>
  <mergeCells count="17">
    <mergeCell ref="B2:H2"/>
    <mergeCell ref="B3:H3"/>
    <mergeCell ref="B4:B7"/>
    <mergeCell ref="C4:C5"/>
    <mergeCell ref="D4:E5"/>
    <mergeCell ref="C6:C7"/>
    <mergeCell ref="D6:D7"/>
    <mergeCell ref="E6:E7"/>
    <mergeCell ref="F6:F7"/>
    <mergeCell ref="F4:G5"/>
    <mergeCell ref="H4:H5"/>
    <mergeCell ref="G6:G7"/>
    <mergeCell ref="H6:H7"/>
    <mergeCell ref="B68:H68"/>
    <mergeCell ref="B69:H69"/>
    <mergeCell ref="B70:H70"/>
    <mergeCell ref="B67:H67"/>
  </mergeCells>
  <hyperlinks>
    <hyperlink ref="B73" location="Índice!A1" display="Volver al índice" xr:uid="{00000000-0004-0000-0700-000000000000}"/>
  </hyperlinks>
  <printOptions gridLines="1"/>
  <pageMargins left="0.70866141732283472" right="0.70866141732283472" top="0.74803149606299213" bottom="0.74803149606299213" header="0.31496062992125984" footer="0.31496062992125984"/>
  <pageSetup scale="61" orientation="portrait" r:id="rId1"/>
  <headerFooter>
    <oddHeader>&amp;LInstituto Belisario Domínguez&amp;RDirección General de Finanzas</oddHeader>
  </headerFooter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  <pageSetUpPr fitToPage="1"/>
  </sheetPr>
  <dimension ref="A1:K62"/>
  <sheetViews>
    <sheetView view="pageBreakPreview" topLeftCell="B1" zoomScale="60" zoomScaleNormal="100" workbookViewId="0">
      <selection activeCell="M18" sqref="M18"/>
    </sheetView>
  </sheetViews>
  <sheetFormatPr baseColWidth="10" defaultRowHeight="12.75" x14ac:dyDescent="0.2"/>
  <cols>
    <col min="1" max="1" width="4.28515625" style="33" customWidth="1"/>
    <col min="2" max="2" width="7.85546875" style="33" customWidth="1"/>
    <col min="3" max="3" width="60.7109375" style="33" customWidth="1"/>
    <col min="4" max="6" width="11.42578125" style="33"/>
    <col min="7" max="7" width="0.42578125" style="33" customWidth="1"/>
    <col min="8" max="9" width="11.42578125" style="33"/>
    <col min="10" max="10" width="0.42578125" style="33" customWidth="1"/>
    <col min="11" max="11" width="15.140625" style="33" customWidth="1"/>
    <col min="12" max="16384" width="11.42578125" style="33"/>
  </cols>
  <sheetData>
    <row r="1" spans="1:11" ht="22.5" x14ac:dyDescent="0.2">
      <c r="D1" s="398"/>
      <c r="E1" s="398"/>
      <c r="F1" s="398"/>
      <c r="K1" s="399" t="s">
        <v>495</v>
      </c>
    </row>
    <row r="2" spans="1:11" x14ac:dyDescent="0.2">
      <c r="K2" s="433">
        <v>0.94969402000000003</v>
      </c>
    </row>
    <row r="3" spans="1:11" x14ac:dyDescent="0.2">
      <c r="A3" s="400" t="s">
        <v>680</v>
      </c>
      <c r="B3" s="400"/>
      <c r="C3" s="400"/>
    </row>
    <row r="4" spans="1:11" x14ac:dyDescent="0.2">
      <c r="A4" s="400" t="s">
        <v>370</v>
      </c>
      <c r="B4" s="400"/>
      <c r="C4" s="400"/>
    </row>
    <row r="6" spans="1:11" ht="27" customHeight="1" x14ac:dyDescent="0.2">
      <c r="A6" s="597" t="s">
        <v>371</v>
      </c>
      <c r="B6" s="597"/>
      <c r="C6" s="597"/>
      <c r="D6" s="594" t="s">
        <v>256</v>
      </c>
      <c r="E6" s="591" t="s">
        <v>365</v>
      </c>
      <c r="F6" s="591"/>
      <c r="G6" s="592"/>
      <c r="H6" s="596" t="s">
        <v>493</v>
      </c>
      <c r="I6" s="596"/>
      <c r="J6" s="423"/>
      <c r="K6" s="423" t="s">
        <v>494</v>
      </c>
    </row>
    <row r="7" spans="1:11" ht="12.75" customHeight="1" x14ac:dyDescent="0.2">
      <c r="A7" s="598"/>
      <c r="B7" s="598"/>
      <c r="C7" s="598"/>
      <c r="D7" s="595"/>
      <c r="E7" s="428" t="s">
        <v>1</v>
      </c>
      <c r="F7" s="428" t="s">
        <v>23</v>
      </c>
      <c r="G7" s="593"/>
      <c r="H7" s="429" t="s">
        <v>9</v>
      </c>
      <c r="I7" s="430" t="s">
        <v>10</v>
      </c>
      <c r="J7" s="430"/>
      <c r="K7" s="430" t="s">
        <v>148</v>
      </c>
    </row>
    <row r="8" spans="1:11" ht="12.75" customHeight="1" x14ac:dyDescent="0.2">
      <c r="A8" s="402" t="s">
        <v>337</v>
      </c>
      <c r="D8" s="403">
        <v>302310.23961043003</v>
      </c>
      <c r="E8" s="403">
        <v>280969.30236600002</v>
      </c>
      <c r="F8" s="403">
        <v>315466.55378367007</v>
      </c>
      <c r="H8" s="403">
        <f>SUM(H9,H29,H57)</f>
        <v>34497.251417670013</v>
      </c>
      <c r="I8" s="405">
        <f t="shared" ref="I8:I39" si="0">IF(E8=0,"n.a.",((F8/E8)-1)*100)</f>
        <v>12.277943222684428</v>
      </c>
      <c r="K8" s="397">
        <f t="shared" ref="K8:K9" si="1">IF(D8=0,"n.a.",((F8/(D8/$K$2))-1)*100)</f>
        <v>-0.89760107880134665</v>
      </c>
    </row>
    <row r="9" spans="1:11" x14ac:dyDescent="0.2">
      <c r="A9" s="406" t="s">
        <v>372</v>
      </c>
      <c r="D9" s="407">
        <v>166516.75276105001</v>
      </c>
      <c r="E9" s="407">
        <v>150161.81596400001</v>
      </c>
      <c r="F9" s="407">
        <v>176321.06560024002</v>
      </c>
      <c r="H9" s="407">
        <f>SUM(H10,H20)</f>
        <v>26159.249636239983</v>
      </c>
      <c r="I9" s="397">
        <f t="shared" si="0"/>
        <v>17.420706767765417</v>
      </c>
      <c r="K9" s="397">
        <f t="shared" si="1"/>
        <v>0.56108999487058941</v>
      </c>
    </row>
    <row r="10" spans="1:11" x14ac:dyDescent="0.2">
      <c r="A10" s="409" t="s">
        <v>373</v>
      </c>
      <c r="D10" s="410">
        <v>53759.458648360007</v>
      </c>
      <c r="E10" s="410">
        <v>58937.878604999991</v>
      </c>
      <c r="F10" s="410">
        <v>56163.246924339997</v>
      </c>
      <c r="H10" s="410">
        <f>SUM(H11:H19)</f>
        <v>-2774.6316806600075</v>
      </c>
      <c r="I10" s="412">
        <f t="shared" si="0"/>
        <v>-4.7077223448361627</v>
      </c>
      <c r="K10" s="412">
        <f t="shared" ref="K10" si="2">IF(D10=0,"n.a.",((F10/(D10/$K$2))-1)*100)</f>
        <v>-0.78415763686968676</v>
      </c>
    </row>
    <row r="11" spans="1:11" x14ac:dyDescent="0.2">
      <c r="A11" s="417"/>
      <c r="B11" s="413" t="s">
        <v>374</v>
      </c>
      <c r="C11" s="419" t="s">
        <v>492</v>
      </c>
      <c r="D11" s="415">
        <v>31070.931857239997</v>
      </c>
      <c r="E11" s="415">
        <v>29448.470926000002</v>
      </c>
      <c r="F11" s="415">
        <v>32339.44510379</v>
      </c>
      <c r="H11" s="415">
        <f t="shared" ref="H11:H19" si="3">F11-E11</f>
        <v>2890.9741777899981</v>
      </c>
      <c r="I11" s="416">
        <f t="shared" si="0"/>
        <v>9.8170604003672057</v>
      </c>
      <c r="K11" s="416">
        <f t="shared" ref="K11:K19" si="4">IF(D11=0,"n.a.",((F11/(D11/$K$2))-1)*100)</f>
        <v>-1.1533424027926342</v>
      </c>
    </row>
    <row r="12" spans="1:11" x14ac:dyDescent="0.2">
      <c r="A12" s="417"/>
      <c r="B12" s="413" t="s">
        <v>375</v>
      </c>
      <c r="C12" s="414" t="s">
        <v>376</v>
      </c>
      <c r="D12" s="415">
        <v>9369.2581003599989</v>
      </c>
      <c r="E12" s="415">
        <v>11243.182262</v>
      </c>
      <c r="F12" s="415">
        <v>10434.804790339995</v>
      </c>
      <c r="H12" s="415">
        <f t="shared" si="3"/>
        <v>-808.37747166000554</v>
      </c>
      <c r="I12" s="416">
        <f t="shared" si="0"/>
        <v>-7.1899347784495244</v>
      </c>
      <c r="K12" s="416">
        <f t="shared" si="4"/>
        <v>5.7700791578415123</v>
      </c>
    </row>
    <row r="13" spans="1:11" ht="12.75" customHeight="1" x14ac:dyDescent="0.2">
      <c r="A13" s="417"/>
      <c r="B13" s="420" t="s">
        <v>377</v>
      </c>
      <c r="C13" s="414" t="s">
        <v>378</v>
      </c>
      <c r="D13" s="415">
        <v>7762.5883427199988</v>
      </c>
      <c r="E13" s="415">
        <v>11214.544592</v>
      </c>
      <c r="F13" s="415">
        <v>7629.5039360399996</v>
      </c>
      <c r="H13" s="415">
        <f t="shared" si="3"/>
        <v>-3585.0406559600005</v>
      </c>
      <c r="I13" s="416">
        <f t="shared" si="0"/>
        <v>-31.967777438928934</v>
      </c>
      <c r="J13" s="427"/>
      <c r="K13" s="416">
        <f t="shared" si="4"/>
        <v>-6.6587851406690657</v>
      </c>
    </row>
    <row r="14" spans="1:11" x14ac:dyDescent="0.2">
      <c r="A14" s="417"/>
      <c r="B14" s="420" t="s">
        <v>379</v>
      </c>
      <c r="C14" s="414" t="s">
        <v>380</v>
      </c>
      <c r="D14" s="415">
        <v>211.49846352</v>
      </c>
      <c r="E14" s="415">
        <v>401.71614099999999</v>
      </c>
      <c r="F14" s="415">
        <v>347.59461118000007</v>
      </c>
      <c r="H14" s="415">
        <f t="shared" si="3"/>
        <v>-54.121529819999921</v>
      </c>
      <c r="I14" s="416">
        <f t="shared" si="0"/>
        <v>-13.472580336272799</v>
      </c>
      <c r="J14" s="427"/>
      <c r="K14" s="416">
        <f t="shared" si="4"/>
        <v>56.080814076767552</v>
      </c>
    </row>
    <row r="15" spans="1:11" ht="12.75" customHeight="1" x14ac:dyDescent="0.2">
      <c r="A15" s="417"/>
      <c r="B15" s="420" t="s">
        <v>381</v>
      </c>
      <c r="C15" s="414" t="s">
        <v>382</v>
      </c>
      <c r="D15" s="415">
        <v>961.12733337999975</v>
      </c>
      <c r="E15" s="415">
        <v>1733.2754420000001</v>
      </c>
      <c r="F15" s="415">
        <v>1220.7400579499997</v>
      </c>
      <c r="H15" s="415">
        <f t="shared" si="3"/>
        <v>-512.5353840500004</v>
      </c>
      <c r="I15" s="416">
        <f t="shared" si="0"/>
        <v>-29.570336694933708</v>
      </c>
      <c r="J15" s="426"/>
      <c r="K15" s="416">
        <f t="shared" si="4"/>
        <v>20.621846111955854</v>
      </c>
    </row>
    <row r="16" spans="1:11" x14ac:dyDescent="0.2">
      <c r="A16" s="417"/>
      <c r="B16" s="420" t="s">
        <v>383</v>
      </c>
      <c r="C16" s="414" t="s">
        <v>384</v>
      </c>
      <c r="D16" s="415">
        <v>2169.9392329099996</v>
      </c>
      <c r="E16" s="415">
        <v>2293.1685969999999</v>
      </c>
      <c r="F16" s="415">
        <v>1925.9159967200001</v>
      </c>
      <c r="H16" s="415">
        <f t="shared" si="3"/>
        <v>-367.2526002799998</v>
      </c>
      <c r="I16" s="416">
        <f t="shared" si="0"/>
        <v>-16.01507192975048</v>
      </c>
      <c r="J16" s="427"/>
      <c r="K16" s="416">
        <f t="shared" si="4"/>
        <v>-15.710501134425803</v>
      </c>
    </row>
    <row r="17" spans="1:11" x14ac:dyDescent="0.2">
      <c r="A17" s="417"/>
      <c r="B17" s="420" t="s">
        <v>385</v>
      </c>
      <c r="C17" s="414" t="s">
        <v>386</v>
      </c>
      <c r="D17" s="415">
        <v>1382.5263522499999</v>
      </c>
      <c r="E17" s="415">
        <v>1503.7065769999999</v>
      </c>
      <c r="F17" s="415">
        <v>1279.2380044700001</v>
      </c>
      <c r="H17" s="415">
        <f t="shared" si="3"/>
        <v>-224.46857252999985</v>
      </c>
      <c r="I17" s="416">
        <f t="shared" si="0"/>
        <v>-14.927684427491862</v>
      </c>
      <c r="J17" s="426"/>
      <c r="K17" s="416">
        <f t="shared" si="4"/>
        <v>-12.125748559893868</v>
      </c>
    </row>
    <row r="18" spans="1:11" x14ac:dyDescent="0.2">
      <c r="A18" s="417"/>
      <c r="B18" s="420" t="s">
        <v>387</v>
      </c>
      <c r="C18" s="414" t="s">
        <v>388</v>
      </c>
      <c r="D18" s="415">
        <v>645.97653980999996</v>
      </c>
      <c r="E18" s="415">
        <v>826.80874500000004</v>
      </c>
      <c r="F18" s="415">
        <v>746.94266664000008</v>
      </c>
      <c r="H18" s="415">
        <f t="shared" si="3"/>
        <v>-79.86607835999996</v>
      </c>
      <c r="I18" s="416">
        <f t="shared" si="0"/>
        <v>-9.6595589781769853</v>
      </c>
      <c r="K18" s="416">
        <f t="shared" si="4"/>
        <v>9.8131186001749526</v>
      </c>
    </row>
    <row r="19" spans="1:11" x14ac:dyDescent="0.2">
      <c r="A19" s="417"/>
      <c r="B19" s="420" t="s">
        <v>389</v>
      </c>
      <c r="C19" s="414" t="s">
        <v>390</v>
      </c>
      <c r="D19" s="415">
        <v>185.61242616999999</v>
      </c>
      <c r="E19" s="415">
        <v>273.00532299999998</v>
      </c>
      <c r="F19" s="415">
        <v>239.06175721000002</v>
      </c>
      <c r="H19" s="415">
        <f t="shared" si="3"/>
        <v>-33.943565789999951</v>
      </c>
      <c r="I19" s="416">
        <f t="shared" si="0"/>
        <v>-12.433298155875139</v>
      </c>
      <c r="K19" s="416">
        <f t="shared" si="4"/>
        <v>22.316983791316879</v>
      </c>
    </row>
    <row r="20" spans="1:11" x14ac:dyDescent="0.2">
      <c r="A20" s="409" t="s">
        <v>391</v>
      </c>
      <c r="B20" s="414"/>
      <c r="C20" s="414"/>
      <c r="D20" s="410">
        <v>112757.29411269</v>
      </c>
      <c r="E20" s="410">
        <v>91223.937359000003</v>
      </c>
      <c r="F20" s="410">
        <v>120157.81867590001</v>
      </c>
      <c r="H20" s="410">
        <f>SUM(H21:H28)</f>
        <v>28933.881316899991</v>
      </c>
      <c r="I20" s="412">
        <f t="shared" si="0"/>
        <v>31.717422153172858</v>
      </c>
      <c r="K20" s="412">
        <f t="shared" ref="K20" si="5">IF(D20=0,"n.a.",((F20/(D20/$K$2))-1)*100)</f>
        <v>1.2024656592960703</v>
      </c>
    </row>
    <row r="21" spans="1:11" x14ac:dyDescent="0.2">
      <c r="A21" s="424"/>
      <c r="B21" s="420" t="s">
        <v>394</v>
      </c>
      <c r="C21" s="419" t="s">
        <v>491</v>
      </c>
      <c r="D21" s="415">
        <v>84231.055699450008</v>
      </c>
      <c r="E21" s="415">
        <v>83748.339269000004</v>
      </c>
      <c r="F21" s="415">
        <v>90285.161312020005</v>
      </c>
      <c r="H21" s="415">
        <f t="shared" ref="H21:H28" si="6">F21-E21</f>
        <v>6536.8220430200017</v>
      </c>
      <c r="I21" s="416">
        <f t="shared" si="0"/>
        <v>7.8053154248512335</v>
      </c>
      <c r="K21" s="416">
        <f t="shared" ref="K21:K28" si="7">IF(D21=0,"n.a.",((F21/(D21/$K$2))-1)*100)</f>
        <v>1.7953260596739851</v>
      </c>
    </row>
    <row r="22" spans="1:11" x14ac:dyDescent="0.2">
      <c r="A22" s="417"/>
      <c r="B22" s="420" t="s">
        <v>399</v>
      </c>
      <c r="C22" s="419" t="s">
        <v>681</v>
      </c>
      <c r="D22" s="415">
        <v>424.98682018</v>
      </c>
      <c r="E22" s="415">
        <v>300</v>
      </c>
      <c r="F22" s="415">
        <v>208.77249784999995</v>
      </c>
      <c r="H22" s="415">
        <f t="shared" si="6"/>
        <v>-91.227502150000049</v>
      </c>
      <c r="I22" s="416">
        <f t="shared" si="0"/>
        <v>-30.409167383333347</v>
      </c>
      <c r="K22" s="416">
        <f t="shared" si="7"/>
        <v>-53.346790221722159</v>
      </c>
    </row>
    <row r="23" spans="1:11" x14ac:dyDescent="0.2">
      <c r="A23" s="417"/>
      <c r="B23" s="413" t="s">
        <v>400</v>
      </c>
      <c r="C23" s="414" t="s">
        <v>401</v>
      </c>
      <c r="D23" s="415">
        <v>372.86787227999997</v>
      </c>
      <c r="E23" s="415">
        <v>350</v>
      </c>
      <c r="F23" s="415">
        <v>349.89891809000005</v>
      </c>
      <c r="H23" s="415">
        <f t="shared" si="6"/>
        <v>-0.10108190999994804</v>
      </c>
      <c r="I23" s="416">
        <f t="shared" si="0"/>
        <v>-2.8880545714271566E-2</v>
      </c>
      <c r="K23" s="416">
        <f t="shared" si="7"/>
        <v>-10.880787855863028</v>
      </c>
    </row>
    <row r="24" spans="1:11" x14ac:dyDescent="0.2">
      <c r="A24" s="417"/>
      <c r="B24" s="420" t="s">
        <v>402</v>
      </c>
      <c r="C24" s="414" t="s">
        <v>403</v>
      </c>
      <c r="D24" s="415"/>
      <c r="E24" s="415">
        <v>100</v>
      </c>
      <c r="F24" s="415">
        <v>6.9851169899999999</v>
      </c>
      <c r="H24" s="415">
        <f t="shared" si="6"/>
        <v>-93.014883010000005</v>
      </c>
      <c r="I24" s="416">
        <f t="shared" si="0"/>
        <v>-93.014883010000005</v>
      </c>
      <c r="K24" s="416" t="str">
        <f t="shared" si="7"/>
        <v>n.a.</v>
      </c>
    </row>
    <row r="25" spans="1:11" x14ac:dyDescent="0.2">
      <c r="A25" s="424"/>
      <c r="B25" s="420" t="s">
        <v>404</v>
      </c>
      <c r="C25" s="414" t="s">
        <v>405</v>
      </c>
      <c r="D25" s="415">
        <v>281.66347847999998</v>
      </c>
      <c r="E25" s="415">
        <v>692.58999900000003</v>
      </c>
      <c r="F25" s="415">
        <v>175.69635162999998</v>
      </c>
      <c r="H25" s="415">
        <f t="shared" si="6"/>
        <v>-516.89364737000005</v>
      </c>
      <c r="I25" s="416">
        <f t="shared" si="0"/>
        <v>-74.631982575018398</v>
      </c>
      <c r="K25" s="416">
        <f t="shared" si="7"/>
        <v>-40.759882900233279</v>
      </c>
    </row>
    <row r="26" spans="1:11" x14ac:dyDescent="0.2">
      <c r="A26" s="424"/>
      <c r="B26" s="420" t="s">
        <v>406</v>
      </c>
      <c r="C26" s="414" t="s">
        <v>407</v>
      </c>
      <c r="D26" s="415">
        <v>24172.102868690006</v>
      </c>
      <c r="E26" s="415">
        <v>3089.4802639999998</v>
      </c>
      <c r="F26" s="415">
        <v>26668.931339809995</v>
      </c>
      <c r="H26" s="415">
        <f t="shared" si="6"/>
        <v>23579.451075809993</v>
      </c>
      <c r="I26" s="416">
        <f t="shared" si="0"/>
        <v>763.21740425301505</v>
      </c>
      <c r="K26" s="416">
        <f t="shared" si="7"/>
        <v>4.779152855643698</v>
      </c>
    </row>
    <row r="27" spans="1:11" x14ac:dyDescent="0.2">
      <c r="A27" s="424"/>
      <c r="B27" s="420" t="s">
        <v>408</v>
      </c>
      <c r="C27" s="419" t="s">
        <v>409</v>
      </c>
      <c r="D27" s="415">
        <v>589.31050138000001</v>
      </c>
      <c r="E27" s="415">
        <v>700</v>
      </c>
      <c r="F27" s="415">
        <v>696.95884677999993</v>
      </c>
      <c r="H27" s="415">
        <f t="shared" si="6"/>
        <v>-3.0411532200000693</v>
      </c>
      <c r="I27" s="416">
        <f t="shared" si="0"/>
        <v>-0.43445046000001319</v>
      </c>
      <c r="K27" s="416">
        <f t="shared" si="7"/>
        <v>12.317300883504267</v>
      </c>
    </row>
    <row r="28" spans="1:11" x14ac:dyDescent="0.2">
      <c r="A28" s="421"/>
      <c r="B28" s="420" t="s">
        <v>410</v>
      </c>
      <c r="C28" s="414" t="s">
        <v>411</v>
      </c>
      <c r="D28" s="415">
        <v>2685.3068722300009</v>
      </c>
      <c r="E28" s="415">
        <v>2243.5278269999999</v>
      </c>
      <c r="F28" s="415">
        <v>1765.4142927299997</v>
      </c>
      <c r="H28" s="415">
        <f t="shared" si="6"/>
        <v>-478.11353427000017</v>
      </c>
      <c r="I28" s="416">
        <f t="shared" si="0"/>
        <v>-21.310791357971425</v>
      </c>
      <c r="K28" s="416">
        <f t="shared" si="7"/>
        <v>-37.563806432451329</v>
      </c>
    </row>
    <row r="29" spans="1:11" x14ac:dyDescent="0.2">
      <c r="A29" s="406" t="s">
        <v>412</v>
      </c>
      <c r="B29" s="422"/>
      <c r="C29" s="414"/>
      <c r="D29" s="407">
        <v>128305.83960584002</v>
      </c>
      <c r="E29" s="407">
        <v>127414.16578100002</v>
      </c>
      <c r="F29" s="407">
        <v>131699.80359848004</v>
      </c>
      <c r="H29" s="407">
        <f>SUM(H30,H48,H50,H52,H54)</f>
        <v>4285.6378174800248</v>
      </c>
      <c r="I29" s="397">
        <f t="shared" si="0"/>
        <v>3.3635489360313242</v>
      </c>
      <c r="K29" s="397">
        <f t="shared" ref="K29" si="8">IF(D29=0,"n.a.",((F29/(D29/$K$2))-1)*100)</f>
        <v>-2.5184541117658998</v>
      </c>
    </row>
    <row r="30" spans="1:11" x14ac:dyDescent="0.2">
      <c r="A30" s="409" t="s">
        <v>413</v>
      </c>
      <c r="B30" s="422"/>
      <c r="C30" s="414"/>
      <c r="D30" s="410">
        <v>119029.84993305001</v>
      </c>
      <c r="E30" s="410">
        <v>121436.06928800001</v>
      </c>
      <c r="F30" s="410">
        <v>124921.61076362002</v>
      </c>
      <c r="H30" s="410">
        <f>SUM(H31:H47)</f>
        <v>3485.5414756200257</v>
      </c>
      <c r="I30" s="412">
        <f t="shared" si="0"/>
        <v>2.870268690395128</v>
      </c>
      <c r="K30" s="412">
        <f t="shared" ref="K30:K57" si="9">IF(D30=0,"n.a.",((F30/(D30/$K$2))-1)*100)</f>
        <v>-0.32978553051460358</v>
      </c>
    </row>
    <row r="31" spans="1:11" x14ac:dyDescent="0.2">
      <c r="B31" s="420" t="s">
        <v>416</v>
      </c>
      <c r="C31" s="419" t="s">
        <v>490</v>
      </c>
      <c r="D31" s="415">
        <v>194.21077954999996</v>
      </c>
      <c r="E31" s="415">
        <v>191.27752899999999</v>
      </c>
      <c r="F31" s="415">
        <v>255.67048334999998</v>
      </c>
      <c r="H31" s="415">
        <f t="shared" ref="H31:H47" si="10">F31-E31</f>
        <v>64.392954349999997</v>
      </c>
      <c r="I31" s="416">
        <f t="shared" si="0"/>
        <v>33.664672837759198</v>
      </c>
      <c r="K31" s="416">
        <f t="shared" si="9"/>
        <v>25.023301842775926</v>
      </c>
    </row>
    <row r="32" spans="1:11" x14ac:dyDescent="0.2">
      <c r="B32" s="420" t="s">
        <v>417</v>
      </c>
      <c r="C32" s="414" t="s">
        <v>418</v>
      </c>
      <c r="D32" s="415">
        <v>2541.4117984499999</v>
      </c>
      <c r="E32" s="415">
        <v>3266.8430520000002</v>
      </c>
      <c r="F32" s="415">
        <v>2773.0721518199994</v>
      </c>
      <c r="H32" s="415">
        <f t="shared" si="10"/>
        <v>-493.77090018000081</v>
      </c>
      <c r="I32" s="416">
        <f t="shared" si="0"/>
        <v>-15.114619598199198</v>
      </c>
      <c r="K32" s="416">
        <f t="shared" si="9"/>
        <v>3.6262616400141168</v>
      </c>
    </row>
    <row r="33" spans="1:11" x14ac:dyDescent="0.2">
      <c r="A33" s="424"/>
      <c r="B33" s="420" t="s">
        <v>420</v>
      </c>
      <c r="C33" s="419" t="s">
        <v>489</v>
      </c>
      <c r="D33" s="415">
        <v>39348.896606919996</v>
      </c>
      <c r="E33" s="415">
        <v>41354.283496999997</v>
      </c>
      <c r="F33" s="415">
        <v>40275.142791540013</v>
      </c>
      <c r="H33" s="415">
        <f t="shared" si="10"/>
        <v>-1079.140705459984</v>
      </c>
      <c r="I33" s="416">
        <f t="shared" si="0"/>
        <v>-2.6095016385382919</v>
      </c>
      <c r="K33" s="416">
        <f t="shared" si="9"/>
        <v>-2.7950830594698828</v>
      </c>
    </row>
    <row r="34" spans="1:11" x14ac:dyDescent="0.2">
      <c r="B34" s="420" t="s">
        <v>422</v>
      </c>
      <c r="C34" s="419" t="s">
        <v>488</v>
      </c>
      <c r="D34" s="415">
        <v>283.60585080999999</v>
      </c>
      <c r="E34" s="415">
        <v>7.76485</v>
      </c>
      <c r="F34" s="415">
        <v>238.4119671</v>
      </c>
      <c r="H34" s="415">
        <f t="shared" si="10"/>
        <v>230.6471171</v>
      </c>
      <c r="I34" s="416">
        <f t="shared" si="0"/>
        <v>2970.4001635575705</v>
      </c>
      <c r="K34" s="416">
        <f t="shared" si="9"/>
        <v>-20.164404646576074</v>
      </c>
    </row>
    <row r="35" spans="1:11" x14ac:dyDescent="0.2">
      <c r="A35" s="424"/>
      <c r="B35" s="420" t="s">
        <v>423</v>
      </c>
      <c r="C35" s="419" t="s">
        <v>487</v>
      </c>
      <c r="D35" s="415">
        <v>48777.678161489996</v>
      </c>
      <c r="E35" s="415">
        <v>48838.385176000003</v>
      </c>
      <c r="F35" s="415">
        <v>51541.753850410016</v>
      </c>
      <c r="H35" s="415">
        <f t="shared" si="10"/>
        <v>2703.3686744100123</v>
      </c>
      <c r="I35" s="416">
        <f t="shared" si="0"/>
        <v>5.5353359138878622</v>
      </c>
      <c r="K35" s="416">
        <f t="shared" si="9"/>
        <v>0.35101558132699662</v>
      </c>
    </row>
    <row r="36" spans="1:11" x14ac:dyDescent="0.2">
      <c r="A36" s="424"/>
      <c r="B36" s="413" t="s">
        <v>424</v>
      </c>
      <c r="C36" s="419" t="s">
        <v>486</v>
      </c>
      <c r="D36" s="415">
        <v>3567.5040840000001</v>
      </c>
      <c r="E36" s="415">
        <v>3630.2761030000001</v>
      </c>
      <c r="F36" s="415">
        <v>3693.2239969300003</v>
      </c>
      <c r="H36" s="415">
        <f t="shared" si="10"/>
        <v>62.947893930000191</v>
      </c>
      <c r="I36" s="416">
        <f t="shared" si="0"/>
        <v>1.7339698729245789</v>
      </c>
      <c r="K36" s="416">
        <f t="shared" si="9"/>
        <v>-1.6838478157459202</v>
      </c>
    </row>
    <row r="37" spans="1:11" x14ac:dyDescent="0.2">
      <c r="A37" s="424"/>
      <c r="B37" s="420" t="s">
        <v>426</v>
      </c>
      <c r="C37" s="419" t="s">
        <v>485</v>
      </c>
      <c r="D37" s="415">
        <v>931.76997684000014</v>
      </c>
      <c r="E37" s="415">
        <v>927.44754699999999</v>
      </c>
      <c r="F37" s="415">
        <v>1119.5104205400003</v>
      </c>
      <c r="H37" s="415">
        <f t="shared" si="10"/>
        <v>192.06287354000028</v>
      </c>
      <c r="I37" s="416">
        <f t="shared" si="0"/>
        <v>20.708758588155529</v>
      </c>
      <c r="K37" s="416">
        <f t="shared" si="9"/>
        <v>14.104594281973814</v>
      </c>
    </row>
    <row r="38" spans="1:11" x14ac:dyDescent="0.2">
      <c r="A38" s="424"/>
      <c r="B38" s="420" t="s">
        <v>428</v>
      </c>
      <c r="C38" s="419" t="s">
        <v>484</v>
      </c>
      <c r="D38" s="415">
        <v>271.75075589000005</v>
      </c>
      <c r="E38" s="415">
        <v>149.80455000000001</v>
      </c>
      <c r="F38" s="415">
        <v>285.72999205999992</v>
      </c>
      <c r="H38" s="415">
        <f t="shared" si="10"/>
        <v>135.92544205999991</v>
      </c>
      <c r="I38" s="416">
        <f t="shared" si="0"/>
        <v>90.735189325023782</v>
      </c>
      <c r="K38" s="416">
        <f t="shared" si="9"/>
        <v>-0.14524010970198287</v>
      </c>
    </row>
    <row r="39" spans="1:11" x14ac:dyDescent="0.2">
      <c r="A39" s="421"/>
      <c r="B39" s="420" t="s">
        <v>429</v>
      </c>
      <c r="C39" s="419" t="s">
        <v>483</v>
      </c>
      <c r="D39" s="415">
        <v>661.59728641999993</v>
      </c>
      <c r="E39" s="415">
        <v>630.26462300000003</v>
      </c>
      <c r="F39" s="415">
        <v>826.12320190000003</v>
      </c>
      <c r="H39" s="415">
        <f t="shared" si="10"/>
        <v>195.8585789</v>
      </c>
      <c r="I39" s="416">
        <f t="shared" si="0"/>
        <v>31.075610426574741</v>
      </c>
      <c r="K39" s="416">
        <f t="shared" si="9"/>
        <v>18.586378863957421</v>
      </c>
    </row>
    <row r="40" spans="1:11" x14ac:dyDescent="0.2">
      <c r="A40" s="421"/>
      <c r="B40" s="420" t="s">
        <v>430</v>
      </c>
      <c r="C40" s="414" t="s">
        <v>431</v>
      </c>
      <c r="D40" s="415">
        <v>15063.989785970001</v>
      </c>
      <c r="E40" s="415">
        <v>14804.870803</v>
      </c>
      <c r="F40" s="415">
        <v>15505.291845889999</v>
      </c>
      <c r="H40" s="415">
        <f t="shared" si="10"/>
        <v>700.42104288999872</v>
      </c>
      <c r="I40" s="416">
        <f t="shared" ref="I40:I61" si="11">IF(E40=0,"n.a.",((F40/E40)-1)*100)</f>
        <v>4.7310175969118795</v>
      </c>
      <c r="K40" s="416">
        <f t="shared" si="9"/>
        <v>-2.2484537389222514</v>
      </c>
    </row>
    <row r="41" spans="1:11" x14ac:dyDescent="0.2">
      <c r="A41" s="421"/>
      <c r="B41" s="420" t="s">
        <v>433</v>
      </c>
      <c r="C41" s="414" t="s">
        <v>434</v>
      </c>
      <c r="D41" s="415">
        <v>94.682958830000004</v>
      </c>
      <c r="E41" s="415">
        <v>72.397189999999995</v>
      </c>
      <c r="F41" s="415">
        <v>74.199273260000012</v>
      </c>
      <c r="H41" s="415">
        <f t="shared" si="10"/>
        <v>1.8020832600000176</v>
      </c>
      <c r="I41" s="416">
        <f t="shared" si="11"/>
        <v>2.4891618859792963</v>
      </c>
      <c r="K41" s="416">
        <f t="shared" si="9"/>
        <v>-25.57625260751696</v>
      </c>
    </row>
    <row r="42" spans="1:11" x14ac:dyDescent="0.2">
      <c r="A42" s="421"/>
      <c r="B42" s="420" t="s">
        <v>435</v>
      </c>
      <c r="C42" s="414" t="s">
        <v>436</v>
      </c>
      <c r="D42" s="415">
        <v>1.2488970100000001</v>
      </c>
      <c r="E42" s="415">
        <v>10.457004</v>
      </c>
      <c r="F42" s="415">
        <v>10.624931570000001</v>
      </c>
      <c r="H42" s="415">
        <f t="shared" si="10"/>
        <v>0.16792757000000158</v>
      </c>
      <c r="I42" s="416">
        <f t="shared" si="11"/>
        <v>1.60588606449803</v>
      </c>
      <c r="K42" s="416">
        <f t="shared" si="9"/>
        <v>707.94764453301173</v>
      </c>
    </row>
    <row r="43" spans="1:11" x14ac:dyDescent="0.2">
      <c r="A43" s="421"/>
      <c r="B43" s="420" t="s">
        <v>437</v>
      </c>
      <c r="C43" s="419" t="s">
        <v>482</v>
      </c>
      <c r="D43" s="415">
        <v>67.961600739999994</v>
      </c>
      <c r="E43" s="415">
        <v>19.760000000000002</v>
      </c>
      <c r="F43" s="415">
        <v>62.55551044000002</v>
      </c>
      <c r="H43" s="415">
        <f t="shared" si="10"/>
        <v>42.795510440000015</v>
      </c>
      <c r="I43" s="416">
        <f t="shared" si="11"/>
        <v>216.57646983805674</v>
      </c>
      <c r="K43" s="416">
        <f t="shared" si="9"/>
        <v>-12.585057538308364</v>
      </c>
    </row>
    <row r="44" spans="1:11" x14ac:dyDescent="0.2">
      <c r="A44" s="424"/>
      <c r="B44" s="420" t="s">
        <v>440</v>
      </c>
      <c r="C44" s="419" t="s">
        <v>481</v>
      </c>
      <c r="D44" s="415">
        <v>486.15692436000018</v>
      </c>
      <c r="E44" s="415">
        <v>203.331512</v>
      </c>
      <c r="F44" s="415">
        <v>490.44335542999988</v>
      </c>
      <c r="H44" s="415">
        <f t="shared" si="10"/>
        <v>287.11184342999991</v>
      </c>
      <c r="I44" s="416">
        <f t="shared" si="11"/>
        <v>141.20381076495408</v>
      </c>
      <c r="K44" s="416">
        <f t="shared" si="9"/>
        <v>-4.1932556213678529</v>
      </c>
    </row>
    <row r="45" spans="1:11" x14ac:dyDescent="0.2">
      <c r="A45" s="421"/>
      <c r="B45" s="420" t="s">
        <v>441</v>
      </c>
      <c r="C45" s="414" t="s">
        <v>442</v>
      </c>
      <c r="D45" s="415">
        <v>2489.6080510900001</v>
      </c>
      <c r="E45" s="415">
        <v>2409.647817</v>
      </c>
      <c r="F45" s="415">
        <v>2963.3951944099999</v>
      </c>
      <c r="H45" s="415">
        <f t="shared" si="10"/>
        <v>553.7473774099999</v>
      </c>
      <c r="I45" s="416">
        <f t="shared" si="11"/>
        <v>22.980427824486505</v>
      </c>
      <c r="K45" s="416">
        <f t="shared" si="9"/>
        <v>13.04264114167486</v>
      </c>
    </row>
    <row r="46" spans="1:11" x14ac:dyDescent="0.2">
      <c r="A46" s="421"/>
      <c r="B46" s="420" t="s">
        <v>443</v>
      </c>
      <c r="C46" s="414" t="s">
        <v>444</v>
      </c>
      <c r="D46" s="415">
        <v>4171.4888000499996</v>
      </c>
      <c r="E46" s="415">
        <v>4858.4340700000002</v>
      </c>
      <c r="F46" s="415">
        <v>4634.5970479600001</v>
      </c>
      <c r="H46" s="415">
        <f t="shared" si="10"/>
        <v>-223.83702204000019</v>
      </c>
      <c r="I46" s="416">
        <f t="shared" si="11"/>
        <v>-4.6071845128486055</v>
      </c>
      <c r="K46" s="416">
        <f t="shared" si="9"/>
        <v>5.5126673600204734</v>
      </c>
    </row>
    <row r="47" spans="1:11" x14ac:dyDescent="0.2">
      <c r="A47" s="421"/>
      <c r="B47" s="420" t="s">
        <v>445</v>
      </c>
      <c r="C47" s="414" t="s">
        <v>446</v>
      </c>
      <c r="D47" s="415">
        <v>76.287614630000007</v>
      </c>
      <c r="E47" s="415">
        <v>60.823965000000001</v>
      </c>
      <c r="F47" s="415">
        <v>171.86474901000003</v>
      </c>
      <c r="H47" s="415">
        <f t="shared" si="10"/>
        <v>111.04078401000002</v>
      </c>
      <c r="I47" s="416">
        <f t="shared" si="11"/>
        <v>182.56091001301877</v>
      </c>
      <c r="K47" s="416">
        <f t="shared" si="9"/>
        <v>113.95206177991088</v>
      </c>
    </row>
    <row r="48" spans="1:11" x14ac:dyDescent="0.2">
      <c r="A48" s="409" t="s">
        <v>449</v>
      </c>
      <c r="B48" s="420"/>
      <c r="C48" s="414"/>
      <c r="D48" s="410">
        <v>3269.1682173899999</v>
      </c>
      <c r="E48" s="410">
        <v>2571.883671</v>
      </c>
      <c r="F48" s="410">
        <v>2491.5652243200002</v>
      </c>
      <c r="H48" s="410">
        <f>H49</f>
        <v>-80.318446679999852</v>
      </c>
      <c r="I48" s="412">
        <f t="shared" si="11"/>
        <v>-3.1229424404242367</v>
      </c>
      <c r="K48" s="412">
        <f t="shared" si="9"/>
        <v>-27.619980477303752</v>
      </c>
    </row>
    <row r="49" spans="1:11" x14ac:dyDescent="0.2">
      <c r="A49" s="424"/>
      <c r="B49" s="420" t="s">
        <v>450</v>
      </c>
      <c r="C49" s="414" t="s">
        <v>451</v>
      </c>
      <c r="D49" s="415">
        <v>3269.1682173899999</v>
      </c>
      <c r="E49" s="415">
        <v>2571.883671</v>
      </c>
      <c r="F49" s="415">
        <v>2491.5652243200002</v>
      </c>
      <c r="H49" s="415">
        <f>F49-E49</f>
        <v>-80.318446679999852</v>
      </c>
      <c r="I49" s="416">
        <f t="shared" si="11"/>
        <v>-3.1229424404242367</v>
      </c>
      <c r="K49" s="416">
        <f t="shared" si="9"/>
        <v>-27.619980477303752</v>
      </c>
    </row>
    <row r="50" spans="1:11" x14ac:dyDescent="0.2">
      <c r="A50" s="409" t="s">
        <v>452</v>
      </c>
      <c r="B50" s="414"/>
      <c r="C50" s="414"/>
      <c r="D50" s="410">
        <v>4420.2995430100082</v>
      </c>
      <c r="E50" s="410">
        <v>2040.6091269999999</v>
      </c>
      <c r="F50" s="410">
        <v>2700.2738510799986</v>
      </c>
      <c r="H50" s="410">
        <f>H51</f>
        <v>659.66472407999868</v>
      </c>
      <c r="I50" s="412">
        <f t="shared" si="11"/>
        <v>32.326853553272315</v>
      </c>
      <c r="K50" s="412">
        <f t="shared" si="9"/>
        <v>-41.9850645011539</v>
      </c>
    </row>
    <row r="51" spans="1:11" x14ac:dyDescent="0.2">
      <c r="A51" s="417"/>
      <c r="B51" s="420" t="s">
        <v>453</v>
      </c>
      <c r="C51" s="419" t="s">
        <v>480</v>
      </c>
      <c r="D51" s="415">
        <v>4420.2995430100082</v>
      </c>
      <c r="E51" s="415">
        <v>2040.6091269999999</v>
      </c>
      <c r="F51" s="415">
        <v>2700.2738510799986</v>
      </c>
      <c r="H51" s="415">
        <f>F51-E51</f>
        <v>659.66472407999868</v>
      </c>
      <c r="I51" s="416">
        <f t="shared" si="11"/>
        <v>32.326853553272315</v>
      </c>
      <c r="K51" s="416">
        <f t="shared" si="9"/>
        <v>-41.9850645011539</v>
      </c>
    </row>
    <row r="52" spans="1:11" x14ac:dyDescent="0.2">
      <c r="A52" s="409" t="s">
        <v>457</v>
      </c>
      <c r="B52" s="420"/>
      <c r="C52" s="414"/>
      <c r="D52" s="410">
        <v>777.79445178999947</v>
      </c>
      <c r="E52" s="410">
        <v>568.86637299999995</v>
      </c>
      <c r="F52" s="410">
        <v>702.03751811999996</v>
      </c>
      <c r="H52" s="410">
        <f>H53</f>
        <v>133.17114512000001</v>
      </c>
      <c r="I52" s="412">
        <f t="shared" si="11"/>
        <v>23.409916887458571</v>
      </c>
      <c r="K52" s="412">
        <f t="shared" si="9"/>
        <v>-14.280587725995142</v>
      </c>
    </row>
    <row r="53" spans="1:11" x14ac:dyDescent="0.2">
      <c r="A53" s="417"/>
      <c r="B53" s="420" t="s">
        <v>458</v>
      </c>
      <c r="C53" s="414" t="s">
        <v>459</v>
      </c>
      <c r="D53" s="415">
        <v>777.79445178999947</v>
      </c>
      <c r="E53" s="415">
        <v>568.86637299999995</v>
      </c>
      <c r="F53" s="415">
        <v>702.03751811999996</v>
      </c>
      <c r="H53" s="415">
        <f>F53-E53</f>
        <v>133.17114512000001</v>
      </c>
      <c r="I53" s="416">
        <f t="shared" si="11"/>
        <v>23.409916887458571</v>
      </c>
      <c r="K53" s="416">
        <f t="shared" si="9"/>
        <v>-14.280587725995142</v>
      </c>
    </row>
    <row r="54" spans="1:11" x14ac:dyDescent="0.2">
      <c r="A54" s="409" t="s">
        <v>463</v>
      </c>
      <c r="B54" s="420"/>
      <c r="C54" s="414"/>
      <c r="D54" s="410">
        <v>808.72746060000009</v>
      </c>
      <c r="E54" s="410">
        <v>796.73732199999995</v>
      </c>
      <c r="F54" s="410">
        <v>884.31624134000026</v>
      </c>
      <c r="H54" s="410">
        <f>SUM(H55:H56)</f>
        <v>87.578919340000255</v>
      </c>
      <c r="I54" s="412">
        <f t="shared" si="11"/>
        <v>10.992194908123087</v>
      </c>
      <c r="K54" s="412">
        <f t="shared" si="9"/>
        <v>3.8458426484491826</v>
      </c>
    </row>
    <row r="55" spans="1:11" x14ac:dyDescent="0.2">
      <c r="A55" s="417"/>
      <c r="B55" s="420" t="s">
        <v>464</v>
      </c>
      <c r="C55" s="419" t="s">
        <v>479</v>
      </c>
      <c r="D55" s="415">
        <v>34.643450000000001</v>
      </c>
      <c r="E55" s="415">
        <v>256.52292</v>
      </c>
      <c r="F55" s="415">
        <v>288.95650644000006</v>
      </c>
      <c r="H55" s="415">
        <f>F55-E55</f>
        <v>32.433586440000056</v>
      </c>
      <c r="I55" s="416">
        <f t="shared" si="11"/>
        <v>12.643543290400739</v>
      </c>
      <c r="K55" s="416">
        <f t="shared" si="9"/>
        <v>692.12741862071914</v>
      </c>
    </row>
    <row r="56" spans="1:11" x14ac:dyDescent="0.2">
      <c r="A56" s="417"/>
      <c r="B56" s="420" t="s">
        <v>468</v>
      </c>
      <c r="C56" s="414" t="s">
        <v>469</v>
      </c>
      <c r="D56" s="415">
        <v>774.08401060000006</v>
      </c>
      <c r="E56" s="415">
        <v>540.21440199999995</v>
      </c>
      <c r="F56" s="415">
        <v>595.35973490000015</v>
      </c>
      <c r="H56" s="415">
        <f>F56-E56</f>
        <v>55.145332900000199</v>
      </c>
      <c r="I56" s="416">
        <f t="shared" si="11"/>
        <v>10.208045675168842</v>
      </c>
      <c r="K56" s="416">
        <f t="shared" si="9"/>
        <v>-26.957594751884749</v>
      </c>
    </row>
    <row r="57" spans="1:11" x14ac:dyDescent="0.2">
      <c r="A57" s="406" t="s">
        <v>472</v>
      </c>
      <c r="B57" s="420"/>
      <c r="C57" s="414"/>
      <c r="D57" s="407">
        <v>7487.6472435400046</v>
      </c>
      <c r="E57" s="407">
        <v>3393.3206209999998</v>
      </c>
      <c r="F57" s="407">
        <v>7445.6845849500032</v>
      </c>
      <c r="H57" s="407">
        <f>SUM(H58,H60)</f>
        <v>4052.3639639500034</v>
      </c>
      <c r="I57" s="397">
        <f t="shared" si="11"/>
        <v>119.42178227637639</v>
      </c>
      <c r="K57" s="397">
        <f t="shared" si="9"/>
        <v>-5.5628304173405478</v>
      </c>
    </row>
    <row r="58" spans="1:11" x14ac:dyDescent="0.2">
      <c r="A58" s="409" t="s">
        <v>473</v>
      </c>
      <c r="B58" s="420"/>
      <c r="C58" s="414"/>
      <c r="D58" s="410">
        <v>7197.9436067500046</v>
      </c>
      <c r="E58" s="410">
        <v>3065.3443069999998</v>
      </c>
      <c r="F58" s="410">
        <v>7117.6738547100031</v>
      </c>
      <c r="H58" s="410">
        <f>H59</f>
        <v>4052.3295477100032</v>
      </c>
      <c r="I58" s="412">
        <f t="shared" si="11"/>
        <v>132.19818532150308</v>
      </c>
      <c r="K58" s="412">
        <f t="shared" ref="K58:K60" si="12">IF(D58=0,"n.a.",((F58/(D58/$K$2))-1)*100)</f>
        <v>-6.0896741426330721</v>
      </c>
    </row>
    <row r="59" spans="1:11" x14ac:dyDescent="0.2">
      <c r="B59" s="420" t="s">
        <v>474</v>
      </c>
      <c r="C59" s="414" t="s">
        <v>475</v>
      </c>
      <c r="D59" s="415">
        <v>7197.9436067500046</v>
      </c>
      <c r="E59" s="415">
        <v>3065.3443069999998</v>
      </c>
      <c r="F59" s="415">
        <v>7117.6738547100031</v>
      </c>
      <c r="H59" s="415">
        <f>F59-E59</f>
        <v>4052.3295477100032</v>
      </c>
      <c r="I59" s="416">
        <f t="shared" si="11"/>
        <v>132.19818532150308</v>
      </c>
      <c r="K59" s="416">
        <f t="shared" si="12"/>
        <v>-6.0896741426330721</v>
      </c>
    </row>
    <row r="60" spans="1:11" x14ac:dyDescent="0.2">
      <c r="A60" s="409" t="s">
        <v>476</v>
      </c>
      <c r="B60" s="420"/>
      <c r="C60" s="414"/>
      <c r="D60" s="410">
        <v>289.70363679000008</v>
      </c>
      <c r="E60" s="410">
        <v>327.976314</v>
      </c>
      <c r="F60" s="410">
        <v>328.01073023999993</v>
      </c>
      <c r="H60" s="410">
        <f>H61</f>
        <v>3.4416239999927711E-2</v>
      </c>
      <c r="I60" s="412">
        <f t="shared" si="11"/>
        <v>1.0493513870013516E-2</v>
      </c>
      <c r="K60" s="412">
        <f t="shared" si="12"/>
        <v>7.5270688543574771</v>
      </c>
    </row>
    <row r="61" spans="1:11" x14ac:dyDescent="0.2">
      <c r="B61" s="420" t="s">
        <v>477</v>
      </c>
      <c r="C61" s="414" t="s">
        <v>478</v>
      </c>
      <c r="D61" s="415">
        <v>289.70363679000008</v>
      </c>
      <c r="E61" s="415">
        <v>327.976314</v>
      </c>
      <c r="F61" s="415">
        <v>328.01073023999993</v>
      </c>
      <c r="H61" s="415">
        <f>F61-E61</f>
        <v>3.4416239999927711E-2</v>
      </c>
      <c r="I61" s="416">
        <f t="shared" si="11"/>
        <v>1.0493513870013516E-2</v>
      </c>
      <c r="K61" s="416">
        <f t="shared" ref="K61" si="13">IF(D61=0,"n.a.",((F61/(D61/$K$2))-1)*100)</f>
        <v>7.5270688543574771</v>
      </c>
    </row>
    <row r="62" spans="1:11" ht="2.25" customHeight="1" x14ac:dyDescent="0.2">
      <c r="A62" s="401"/>
      <c r="B62" s="401"/>
      <c r="C62" s="401"/>
      <c r="D62" s="401"/>
      <c r="E62" s="401"/>
      <c r="F62" s="401"/>
      <c r="G62" s="431"/>
      <c r="H62" s="431"/>
      <c r="I62" s="431"/>
      <c r="J62" s="431"/>
      <c r="K62" s="431"/>
    </row>
  </sheetData>
  <mergeCells count="5">
    <mergeCell ref="E6:F6"/>
    <mergeCell ref="G6:G7"/>
    <mergeCell ref="D6:D7"/>
    <mergeCell ref="H6:I6"/>
    <mergeCell ref="A6:C7"/>
  </mergeCells>
  <printOptions gridLines="1"/>
  <pageMargins left="0.51181102362204722" right="0.51181102362204722" top="0.74803149606299213" bottom="0.55118110236220474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22</vt:i4>
      </vt:variant>
    </vt:vector>
  </HeadingPairs>
  <TitlesOfParts>
    <vt:vector size="42" baseType="lpstr">
      <vt:lpstr>Índice</vt:lpstr>
      <vt:lpstr>Cuadro 1 Principales Resultados</vt:lpstr>
      <vt:lpstr>Cuadro 2 Panorama Económico</vt:lpstr>
      <vt:lpstr>Cuadro 3 Ingreso Presupuestario</vt:lpstr>
      <vt:lpstr>Cuadro 4 Gasto Neto Total</vt:lpstr>
      <vt:lpstr>Cuadro 5 Clasif. Económica</vt:lpstr>
      <vt:lpstr>Cuadro 6 Clasif. Funcional</vt:lpstr>
      <vt:lpstr>Cuadro 7 Clasif. Admin.</vt:lpstr>
      <vt:lpstr>Ramo11</vt:lpstr>
      <vt:lpstr>Ramo09</vt:lpstr>
      <vt:lpstr>Ramo12</vt:lpstr>
      <vt:lpstr>Ramo20</vt:lpstr>
      <vt:lpstr>Ramo04</vt:lpstr>
      <vt:lpstr>Cuadro 8 Gasto Corr Estruct</vt:lpstr>
      <vt:lpstr>Cuadro 9 Transferencias</vt:lpstr>
      <vt:lpstr>Cuadro 10 Evolución de Fin Pub</vt:lpstr>
      <vt:lpstr>Cuadro 11 Endeudamiento</vt:lpstr>
      <vt:lpstr>Cuadro 12 Saldo de deuda</vt:lpstr>
      <vt:lpstr> Ingresos excedentes</vt:lpstr>
      <vt:lpstr>Deuda neta</vt:lpstr>
      <vt:lpstr>' Ingresos excedentes'!Área_de_impresión</vt:lpstr>
      <vt:lpstr>'Cuadro 1 Principales Resultados'!Área_de_impresión</vt:lpstr>
      <vt:lpstr>'Cuadro 10 Evolución de Fin Pub'!Área_de_impresión</vt:lpstr>
      <vt:lpstr>'Cuadro 11 Endeudamiento'!Área_de_impresión</vt:lpstr>
      <vt:lpstr>'Cuadro 12 Saldo de deuda'!Área_de_impresión</vt:lpstr>
      <vt:lpstr>'Cuadro 2 Panorama Económico'!Área_de_impresión</vt:lpstr>
      <vt:lpstr>'Cuadro 3 Ingreso Presupuestario'!Área_de_impresión</vt:lpstr>
      <vt:lpstr>'Cuadro 4 Gasto Neto Total'!Área_de_impresión</vt:lpstr>
      <vt:lpstr>'Cuadro 5 Clasif. Económica'!Área_de_impresión</vt:lpstr>
      <vt:lpstr>'Cuadro 6 Clasif. Funcional'!Área_de_impresión</vt:lpstr>
      <vt:lpstr>'Cuadro 7 Clasif. Admin.'!Área_de_impresión</vt:lpstr>
      <vt:lpstr>'Cuadro 8 Gasto Corr Estruct'!Área_de_impresión</vt:lpstr>
      <vt:lpstr>'Cuadro 9 Transferencias'!Área_de_impresión</vt:lpstr>
      <vt:lpstr>'Deuda neta'!Área_de_impresión</vt:lpstr>
      <vt:lpstr>Índice!Área_de_impresión</vt:lpstr>
      <vt:lpstr>Ramo04!Área_de_impresión</vt:lpstr>
      <vt:lpstr>Ramo09!Área_de_impresión</vt:lpstr>
      <vt:lpstr>Ramo11!Área_de_impresión</vt:lpstr>
      <vt:lpstr>Ramo12!Área_de_impresión</vt:lpstr>
      <vt:lpstr>Ramo20!Área_de_impresión</vt:lpstr>
      <vt:lpstr>Gráfica_2._Deuda_bruta_del_sector_público</vt:lpstr>
      <vt:lpstr>Gráfica_2._Deuda_del_sector_público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Dominguez Rivas Mario Ivan</cp:lastModifiedBy>
  <cp:lastPrinted>2019-05-15T21:30:08Z</cp:lastPrinted>
  <dcterms:created xsi:type="dcterms:W3CDTF">2015-05-25T14:36:58Z</dcterms:created>
  <dcterms:modified xsi:type="dcterms:W3CDTF">2019-05-17T19:45:28Z</dcterms:modified>
</cp:coreProperties>
</file>